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jonic\Desktop\Emina\Emisije vrijednosnih papira\2025\"/>
    </mc:Choice>
  </mc:AlternateContent>
  <xr:revisionPtr revIDLastSave="0" documentId="13_ncr:1_{CAAFA7E7-41AF-468E-8B07-C9BFE4DDEED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ažetak" sheetId="1" r:id="rId1"/>
    <sheet name="Rezultati aukcija TZ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4" l="1"/>
  <c r="F112" i="4"/>
  <c r="E112" i="4"/>
  <c r="H111" i="4"/>
  <c r="F111" i="4"/>
  <c r="E111" i="4"/>
  <c r="H109" i="4"/>
  <c r="G109" i="4"/>
  <c r="F109" i="4"/>
  <c r="E109" i="4"/>
  <c r="G108" i="4"/>
  <c r="D108" i="4"/>
  <c r="C108" i="4"/>
  <c r="G107" i="4"/>
  <c r="D107" i="4"/>
  <c r="C107" i="4"/>
  <c r="G106" i="4"/>
  <c r="D106" i="4"/>
  <c r="C106" i="4"/>
  <c r="H105" i="4"/>
  <c r="G105" i="4"/>
  <c r="D105" i="4"/>
  <c r="C105" i="4"/>
  <c r="H104" i="4"/>
  <c r="G104" i="4"/>
  <c r="D104" i="4"/>
  <c r="C104" i="4"/>
  <c r="H103" i="4"/>
  <c r="G103" i="4"/>
  <c r="D103" i="4"/>
  <c r="C103" i="4"/>
  <c r="H102" i="4"/>
  <c r="G102" i="4"/>
  <c r="D102" i="4"/>
  <c r="C102" i="4"/>
  <c r="H101" i="4"/>
  <c r="G101" i="4"/>
  <c r="D101" i="4"/>
  <c r="C101" i="4"/>
  <c r="G100" i="4"/>
  <c r="D100" i="4"/>
  <c r="C100" i="4"/>
  <c r="H99" i="4"/>
  <c r="G99" i="4"/>
  <c r="D99" i="4"/>
  <c r="C99" i="4"/>
  <c r="H98" i="4"/>
  <c r="G98" i="4"/>
  <c r="D98" i="4"/>
  <c r="C98" i="4"/>
  <c r="H91" i="4"/>
  <c r="G91" i="4"/>
  <c r="F91" i="4"/>
  <c r="E91" i="4"/>
  <c r="G90" i="4"/>
  <c r="C90" i="4"/>
  <c r="G89" i="4"/>
  <c r="D89" i="4"/>
  <c r="C89" i="4"/>
  <c r="G88" i="4"/>
  <c r="D88" i="4"/>
  <c r="C88" i="4"/>
  <c r="H87" i="4"/>
  <c r="G87" i="4"/>
  <c r="C87" i="4"/>
  <c r="H86" i="4"/>
  <c r="G86" i="4"/>
  <c r="C86" i="4"/>
  <c r="H85" i="4"/>
  <c r="G85" i="4"/>
  <c r="D85" i="4"/>
  <c r="C85" i="4"/>
  <c r="H84" i="4"/>
  <c r="G84" i="4"/>
  <c r="D84" i="4"/>
  <c r="C84" i="4"/>
  <c r="H83" i="4"/>
  <c r="G83" i="4"/>
  <c r="D83" i="4"/>
  <c r="C83" i="4"/>
  <c r="H82" i="4"/>
  <c r="G82" i="4"/>
  <c r="D82" i="4"/>
  <c r="C82" i="4"/>
  <c r="H81" i="4"/>
  <c r="G81" i="4"/>
  <c r="D81" i="4"/>
  <c r="C81" i="4"/>
  <c r="H80" i="4"/>
  <c r="G80" i="4"/>
  <c r="D80" i="4"/>
  <c r="C80" i="4"/>
  <c r="H79" i="4"/>
  <c r="G79" i="4"/>
  <c r="D79" i="4"/>
  <c r="C79" i="4"/>
  <c r="H78" i="4"/>
  <c r="G78" i="4"/>
  <c r="D78" i="4"/>
  <c r="C78" i="4"/>
  <c r="H77" i="4"/>
  <c r="G77" i="4"/>
  <c r="D77" i="4"/>
  <c r="C77" i="4"/>
  <c r="H76" i="4"/>
  <c r="G76" i="4"/>
  <c r="D76" i="4"/>
  <c r="C76" i="4"/>
  <c r="H75" i="4"/>
  <c r="G75" i="4"/>
  <c r="D75" i="4"/>
  <c r="C75" i="4"/>
  <c r="H68" i="4"/>
  <c r="G68" i="4"/>
  <c r="F68" i="4"/>
  <c r="E68" i="4"/>
  <c r="G67" i="4"/>
  <c r="D67" i="4"/>
  <c r="C67" i="4"/>
  <c r="G66" i="4"/>
  <c r="D66" i="4"/>
  <c r="C66" i="4"/>
  <c r="G65" i="4"/>
  <c r="D65" i="4"/>
  <c r="C65" i="4"/>
  <c r="G64" i="4"/>
  <c r="D64" i="4"/>
  <c r="C64" i="4"/>
  <c r="H63" i="4"/>
  <c r="G63" i="4"/>
  <c r="D63" i="4"/>
  <c r="C63" i="4"/>
  <c r="H62" i="4"/>
  <c r="G62" i="4"/>
  <c r="D62" i="4"/>
  <c r="C62" i="4"/>
  <c r="H61" i="4"/>
  <c r="G61" i="4"/>
  <c r="D61" i="4"/>
  <c r="C61" i="4"/>
  <c r="H60" i="4"/>
  <c r="G60" i="4"/>
  <c r="D60" i="4"/>
  <c r="C60" i="4"/>
  <c r="H59" i="4"/>
  <c r="G59" i="4"/>
  <c r="D59" i="4"/>
  <c r="C59" i="4"/>
  <c r="H58" i="4"/>
  <c r="G58" i="4"/>
  <c r="D58" i="4"/>
  <c r="C58" i="4"/>
  <c r="H57" i="4"/>
  <c r="G57" i="4"/>
  <c r="D57" i="4"/>
  <c r="C57" i="4"/>
  <c r="H56" i="4"/>
  <c r="G56" i="4"/>
  <c r="D56" i="4"/>
  <c r="C56" i="4"/>
  <c r="H55" i="4"/>
  <c r="G55" i="4"/>
  <c r="D55" i="4"/>
  <c r="C55" i="4"/>
  <c r="G54" i="4"/>
  <c r="D54" i="4"/>
  <c r="C54" i="4"/>
  <c r="H53" i="4"/>
  <c r="G53" i="4"/>
  <c r="D53" i="4"/>
  <c r="C53" i="4"/>
  <c r="H52" i="4"/>
  <c r="G52" i="4"/>
  <c r="D52" i="4"/>
  <c r="C52" i="4"/>
  <c r="H51" i="4"/>
  <c r="G51" i="4"/>
  <c r="D51" i="4"/>
  <c r="C51" i="4"/>
  <c r="H50" i="4"/>
  <c r="G50" i="4"/>
  <c r="D50" i="4"/>
  <c r="C50" i="4"/>
  <c r="H49" i="4"/>
  <c r="G49" i="4"/>
  <c r="D49" i="4"/>
  <c r="C49" i="4"/>
  <c r="H48" i="4"/>
  <c r="G48" i="4"/>
  <c r="C48" i="4"/>
  <c r="H47" i="4"/>
  <c r="G47" i="4"/>
  <c r="C47" i="4"/>
  <c r="H46" i="4"/>
  <c r="G46" i="4"/>
  <c r="C46" i="4"/>
  <c r="H45" i="4"/>
  <c r="G45" i="4"/>
  <c r="C45" i="4"/>
  <c r="H44" i="4"/>
  <c r="G44" i="4"/>
  <c r="C44" i="4"/>
  <c r="H43" i="4"/>
  <c r="G43" i="4"/>
  <c r="C43" i="4"/>
  <c r="H42" i="4"/>
  <c r="G42" i="4"/>
  <c r="D42" i="4"/>
  <c r="H41" i="4"/>
  <c r="G41" i="4"/>
  <c r="D41" i="4"/>
  <c r="C41" i="4"/>
  <c r="H40" i="4"/>
  <c r="G40" i="4"/>
  <c r="C40" i="4"/>
  <c r="H39" i="4"/>
  <c r="G39" i="4"/>
  <c r="D39" i="4"/>
  <c r="C39" i="4"/>
  <c r="H38" i="4"/>
  <c r="G38" i="4"/>
  <c r="D38" i="4"/>
  <c r="C38" i="4"/>
  <c r="H37" i="4"/>
  <c r="G37" i="4"/>
  <c r="D37" i="4"/>
  <c r="C37" i="4"/>
  <c r="H36" i="4"/>
  <c r="G36" i="4"/>
  <c r="C36" i="4"/>
  <c r="H35" i="4"/>
  <c r="G35" i="4"/>
  <c r="C35" i="4"/>
  <c r="H34" i="4"/>
  <c r="G34" i="4"/>
  <c r="C34" i="4"/>
  <c r="H33" i="4"/>
  <c r="G33" i="4"/>
  <c r="C33" i="4"/>
  <c r="H32" i="4"/>
  <c r="G32" i="4"/>
  <c r="C32" i="4"/>
  <c r="H31" i="4"/>
  <c r="G31" i="4"/>
  <c r="C31" i="4"/>
  <c r="H30" i="4"/>
  <c r="G30" i="4"/>
  <c r="C30" i="4"/>
  <c r="H21" i="4"/>
  <c r="G21" i="4"/>
  <c r="F21" i="4"/>
  <c r="E21" i="4"/>
  <c r="G20" i="4"/>
  <c r="D20" i="4"/>
  <c r="C20" i="4"/>
  <c r="H19" i="4"/>
  <c r="G19" i="4"/>
  <c r="D19" i="4"/>
  <c r="C19" i="4"/>
  <c r="H18" i="4"/>
  <c r="G18" i="4"/>
  <c r="D18" i="4"/>
  <c r="C18" i="4"/>
  <c r="H17" i="4"/>
  <c r="G17" i="4"/>
  <c r="D17" i="4"/>
  <c r="C17" i="4"/>
  <c r="H16" i="4"/>
  <c r="G16" i="4"/>
  <c r="D16" i="4"/>
  <c r="C16" i="4"/>
  <c r="H15" i="4"/>
  <c r="G15" i="4"/>
  <c r="D15" i="4"/>
  <c r="C15" i="4"/>
  <c r="H14" i="4"/>
  <c r="G14" i="4"/>
  <c r="D14" i="4"/>
  <c r="C14" i="4"/>
  <c r="H13" i="4"/>
  <c r="G13" i="4"/>
  <c r="D13" i="4"/>
  <c r="C13" i="4"/>
  <c r="H12" i="4"/>
  <c r="G12" i="4"/>
  <c r="D12" i="4"/>
  <c r="C12" i="4"/>
  <c r="H11" i="4"/>
  <c r="G11" i="4"/>
  <c r="D11" i="4"/>
  <c r="C11" i="4"/>
  <c r="G10" i="4"/>
  <c r="D10" i="4"/>
  <c r="C10" i="4"/>
  <c r="H9" i="4"/>
  <c r="G9" i="4"/>
  <c r="D9" i="4"/>
  <c r="C9" i="4"/>
  <c r="H8" i="4"/>
  <c r="G8" i="4"/>
  <c r="C8" i="4"/>
  <c r="H7" i="4"/>
  <c r="G7" i="4"/>
  <c r="C7" i="4"/>
  <c r="H6" i="4"/>
  <c r="G6" i="4"/>
  <c r="C6" i="4"/>
</calcChain>
</file>

<file path=xl/sharedStrings.xml><?xml version="1.0" encoding="utf-8"?>
<sst xmlns="http://schemas.openxmlformats.org/spreadsheetml/2006/main" count="81" uniqueCount="26">
  <si>
    <t>Trezorski zapisi 3M - 91 dan</t>
  </si>
  <si>
    <t>R.br.</t>
  </si>
  <si>
    <t>Datum aukcije</t>
  </si>
  <si>
    <t>Datum poravnanja</t>
  </si>
  <si>
    <t>Datum dospijeća</t>
  </si>
  <si>
    <t>Ponuđeni iznos emisije</t>
  </si>
  <si>
    <t>Ukupan iznos pristiglih ponuda</t>
  </si>
  <si>
    <t>Stepen pokrića</t>
  </si>
  <si>
    <t>Ukupan iznos prihvaćenih ponuda</t>
  </si>
  <si>
    <t>Najviša prihvaćena cijena uz kamatnu stopu</t>
  </si>
  <si>
    <t>Najniža prihvaćena cijena uz kamatnu stopu</t>
  </si>
  <si>
    <t>Ponderisana prosječna prihvaćena cijena uz kamatnu stopu</t>
  </si>
  <si>
    <t>Cijena</t>
  </si>
  <si>
    <t>Kamatna stopa</t>
  </si>
  <si>
    <t xml:space="preserve">Cijena </t>
  </si>
  <si>
    <t>Ukupno Trezorski zapisi 3M</t>
  </si>
  <si>
    <t>Trezorski zapisi 6M - 182 dana</t>
  </si>
  <si>
    <t>Ukupno Trezorski zapisi 6M</t>
  </si>
  <si>
    <t>Trezorski zapisi 9M - 273 dana</t>
  </si>
  <si>
    <t>0.61%</t>
  </si>
  <si>
    <t>Ukupno Trezorski zapisi 9M</t>
  </si>
  <si>
    <t>Trezorski zapisi 12M - 364 dana</t>
  </si>
  <si>
    <t>Ukupno Trezorski zapisi 12M</t>
  </si>
  <si>
    <t>Sveukupno trezorski zapisi</t>
  </si>
  <si>
    <t>Izvor: Federalno ministarstvo finansija-Federalno ministarstvo financija, Sektor za upravljanje dugom</t>
  </si>
  <si>
    <t>Posljednje ažuriranje: 09.05.2025.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</si>
</sst>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%"/>
  </numFmts>
  <fonts count="12">
    <font>
      <sz val="11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10"/>
      <name val="Calibri"/>
      <charset val="238"/>
      <scheme val="minor"/>
    </font>
    <font>
      <b/>
      <sz val="9"/>
      <name val="Calibri"/>
      <charset val="238"/>
      <scheme val="minor"/>
    </font>
    <font>
      <sz val="11"/>
      <name val="Calibri"/>
      <charset val="134"/>
      <scheme val="minor"/>
    </font>
    <font>
      <b/>
      <sz val="11"/>
      <name val="Calibri"/>
      <charset val="238"/>
      <scheme val="minor"/>
    </font>
    <font>
      <b/>
      <sz val="9"/>
      <name val="Calibri"/>
      <charset val="134"/>
      <scheme val="minor"/>
    </font>
    <font>
      <sz val="9"/>
      <name val="Calibri"/>
      <charset val="134"/>
      <scheme val="minor"/>
    </font>
    <font>
      <sz val="9"/>
      <name val="Calibri"/>
      <charset val="238"/>
      <scheme val="minor"/>
    </font>
    <font>
      <sz val="9"/>
      <name val="Times New Roman"/>
      <charset val="238"/>
    </font>
    <font>
      <b/>
      <sz val="9"/>
      <name val="Times New Roman"/>
      <charset val="238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3" xfId="0" applyFont="1" applyFill="1" applyBorder="1" applyAlignment="1">
      <alignment horizontal="center"/>
    </xf>
    <xf numFmtId="14" fontId="1" fillId="2" borderId="3" xfId="0" applyNumberFormat="1" applyFont="1" applyFill="1" applyBorder="1"/>
    <xf numFmtId="3" fontId="1" fillId="2" borderId="3" xfId="0" applyNumberFormat="1" applyFont="1" applyFill="1" applyBorder="1"/>
    <xf numFmtId="2" fontId="1" fillId="2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/>
    <xf numFmtId="3" fontId="1" fillId="2" borderId="0" xfId="0" applyNumberFormat="1" applyFont="1" applyFill="1" applyBorder="1"/>
    <xf numFmtId="164" fontId="1" fillId="2" borderId="3" xfId="0" applyNumberFormat="1" applyFont="1" applyFill="1" applyBorder="1" applyAlignment="1">
      <alignment horizontal="right" indent="1"/>
    </xf>
    <xf numFmtId="10" fontId="1" fillId="2" borderId="3" xfId="1" applyNumberFormat="1" applyFont="1" applyFill="1" applyBorder="1" applyAlignment="1">
      <alignment horizontal="right" indent="1"/>
    </xf>
    <xf numFmtId="165" fontId="1" fillId="2" borderId="8" xfId="1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0" fontId="1" fillId="2" borderId="0" xfId="1" applyNumberFormat="1" applyFont="1" applyFill="1" applyBorder="1" applyAlignment="1">
      <alignment horizontal="right" indent="1"/>
    </xf>
    <xf numFmtId="0" fontId="4" fillId="2" borderId="0" xfId="0" applyFont="1" applyFill="1"/>
    <xf numFmtId="0" fontId="4" fillId="0" borderId="0" xfId="0" applyFont="1"/>
    <xf numFmtId="0" fontId="5" fillId="3" borderId="0" xfId="0" applyFont="1" applyFill="1"/>
    <xf numFmtId="0" fontId="5" fillId="2" borderId="0" xfId="0" applyFont="1" applyFill="1"/>
    <xf numFmtId="0" fontId="7" fillId="2" borderId="10" xfId="0" applyFont="1" applyFill="1" applyBorder="1" applyAlignment="1">
      <alignment horizontal="center"/>
    </xf>
    <xf numFmtId="14" fontId="7" fillId="2" borderId="4" xfId="0" applyNumberFormat="1" applyFont="1" applyFill="1" applyBorder="1"/>
    <xf numFmtId="3" fontId="7" fillId="2" borderId="4" xfId="0" applyNumberFormat="1" applyFont="1" applyFill="1" applyBorder="1"/>
    <xf numFmtId="4" fontId="7" fillId="2" borderId="4" xfId="0" applyNumberFormat="1" applyFont="1" applyFill="1" applyBorder="1" applyAlignment="1">
      <alignment horizontal="right" indent="1"/>
    </xf>
    <xf numFmtId="0" fontId="7" fillId="2" borderId="11" xfId="0" applyFont="1" applyFill="1" applyBorder="1" applyAlignment="1">
      <alignment horizontal="center"/>
    </xf>
    <xf numFmtId="14" fontId="7" fillId="2" borderId="0" xfId="0" applyNumberFormat="1" applyFont="1" applyFill="1" applyBorder="1"/>
    <xf numFmtId="3" fontId="7" fillId="2" borderId="0" xfId="0" applyNumberFormat="1" applyFont="1" applyFill="1" applyBorder="1"/>
    <xf numFmtId="4" fontId="7" fillId="2" borderId="0" xfId="0" applyNumberFormat="1" applyFont="1" applyFill="1" applyBorder="1" applyAlignment="1">
      <alignment horizontal="right" indent="1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4" fontId="7" fillId="2" borderId="3" xfId="0" applyNumberFormat="1" applyFont="1" applyFill="1" applyBorder="1"/>
    <xf numFmtId="3" fontId="7" fillId="2" borderId="3" xfId="0" applyNumberFormat="1" applyFont="1" applyFill="1" applyBorder="1"/>
    <xf numFmtId="4" fontId="7" fillId="2" borderId="3" xfId="0" applyNumberFormat="1" applyFont="1" applyFill="1" applyBorder="1" applyAlignment="1">
      <alignment horizontal="right" indent="1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/>
    <xf numFmtId="4" fontId="3" fillId="2" borderId="0" xfId="0" applyNumberFormat="1" applyFont="1" applyFill="1" applyAlignment="1">
      <alignment horizontal="right" indent="1"/>
    </xf>
    <xf numFmtId="0" fontId="3" fillId="3" borderId="0" xfId="0" applyFont="1" applyFill="1" applyAlignment="1">
      <alignment horizontal="center"/>
    </xf>
    <xf numFmtId="3" fontId="3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2" fontId="7" fillId="2" borderId="4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/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horizontal="right" indent="1"/>
    </xf>
    <xf numFmtId="10" fontId="7" fillId="2" borderId="4" xfId="1" applyNumberFormat="1" applyFont="1" applyFill="1" applyBorder="1"/>
    <xf numFmtId="10" fontId="7" fillId="2" borderId="12" xfId="1" applyNumberFormat="1" applyFont="1" applyFill="1" applyBorder="1" applyAlignment="1">
      <alignment horizontal="right" indent="1"/>
    </xf>
    <xf numFmtId="0" fontId="7" fillId="0" borderId="0" xfId="0" applyFont="1"/>
    <xf numFmtId="164" fontId="7" fillId="2" borderId="0" xfId="0" applyNumberFormat="1" applyFont="1" applyFill="1" applyBorder="1" applyAlignment="1">
      <alignment horizontal="right" indent="1"/>
    </xf>
    <xf numFmtId="10" fontId="7" fillId="2" borderId="0" xfId="1" applyNumberFormat="1" applyFont="1" applyFill="1" applyBorder="1"/>
    <xf numFmtId="10" fontId="7" fillId="2" borderId="9" xfId="1" applyNumberFormat="1" applyFont="1" applyFill="1" applyBorder="1" applyAlignment="1">
      <alignment horizontal="right" indent="1"/>
    </xf>
    <xf numFmtId="165" fontId="7" fillId="2" borderId="9" xfId="1" applyNumberFormat="1" applyFont="1" applyFill="1" applyBorder="1" applyAlignment="1">
      <alignment horizontal="right" indent="1"/>
    </xf>
    <xf numFmtId="164" fontId="7" fillId="2" borderId="3" xfId="0" applyNumberFormat="1" applyFont="1" applyFill="1" applyBorder="1" applyAlignment="1">
      <alignment horizontal="right" indent="1"/>
    </xf>
    <xf numFmtId="10" fontId="7" fillId="2" borderId="3" xfId="1" applyNumberFormat="1" applyFont="1" applyFill="1" applyBorder="1"/>
    <xf numFmtId="10" fontId="7" fillId="2" borderId="8" xfId="1" applyNumberFormat="1" applyFont="1" applyFill="1" applyBorder="1" applyAlignment="1">
      <alignment horizontal="right" indent="1"/>
    </xf>
    <xf numFmtId="0" fontId="7" fillId="2" borderId="0" xfId="0" applyFont="1" applyFill="1" applyBorder="1"/>
    <xf numFmtId="10" fontId="7" fillId="2" borderId="4" xfId="1" applyNumberFormat="1" applyFont="1" applyFill="1" applyBorder="1" applyAlignment="1">
      <alignment horizontal="right" indent="1"/>
    </xf>
    <xf numFmtId="10" fontId="7" fillId="2" borderId="0" xfId="1" applyNumberFormat="1" applyFont="1" applyFill="1" applyBorder="1" applyAlignment="1">
      <alignment horizontal="right" indent="1"/>
    </xf>
    <xf numFmtId="2" fontId="3" fillId="2" borderId="0" xfId="0" applyNumberFormat="1" applyFont="1" applyFill="1" applyAlignment="1">
      <alignment horizontal="center"/>
    </xf>
    <xf numFmtId="0" fontId="4" fillId="2" borderId="0" xfId="0" applyFont="1" applyFill="1" applyBorder="1"/>
    <xf numFmtId="0" fontId="4" fillId="3" borderId="0" xfId="0" applyFont="1" applyFill="1"/>
    <xf numFmtId="2" fontId="7" fillId="2" borderId="3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4" xfId="0" applyNumberFormat="1" applyFont="1" applyFill="1" applyBorder="1"/>
    <xf numFmtId="3" fontId="7" fillId="2" borderId="0" xfId="0" applyNumberFormat="1" applyFont="1" applyFill="1"/>
    <xf numFmtId="3" fontId="3" fillId="2" borderId="5" xfId="0" applyNumberFormat="1" applyFont="1" applyFill="1" applyBorder="1"/>
    <xf numFmtId="0" fontId="9" fillId="0" borderId="0" xfId="0" applyFont="1"/>
    <xf numFmtId="10" fontId="7" fillId="2" borderId="3" xfId="1" applyNumberFormat="1" applyFont="1" applyFill="1" applyBorder="1" applyAlignment="1">
      <alignment horizontal="right" indent="1"/>
    </xf>
    <xf numFmtId="165" fontId="7" fillId="2" borderId="8" xfId="1" applyNumberFormat="1" applyFont="1" applyFill="1" applyBorder="1" applyAlignment="1">
      <alignment horizontal="right" indent="1"/>
    </xf>
    <xf numFmtId="165" fontId="1" fillId="2" borderId="9" xfId="1" applyNumberFormat="1" applyFont="1" applyFill="1" applyBorder="1" applyAlignment="1">
      <alignment horizontal="right" indent="1"/>
    </xf>
    <xf numFmtId="0" fontId="4" fillId="2" borderId="4" xfId="0" applyFont="1" applyFill="1" applyBorder="1"/>
    <xf numFmtId="0" fontId="2" fillId="2" borderId="5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9F9F9"/>
      <color rgb="FFE3E797"/>
      <color rgb="FFDBF08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8" sqref="O8"/>
    </sheetView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5"/>
  <sheetViews>
    <sheetView tabSelected="1" topLeftCell="A82" workbookViewId="0">
      <selection activeCell="I122" sqref="I122"/>
    </sheetView>
  </sheetViews>
  <sheetFormatPr defaultColWidth="9.140625" defaultRowHeight="15" outlineLevelRow="1"/>
  <cols>
    <col min="1" max="1" width="4.42578125" style="14" customWidth="1"/>
    <col min="2" max="4" width="9.85546875" style="14"/>
    <col min="5" max="6" width="10.5703125" style="14" customWidth="1"/>
    <col min="7" max="7" width="7.7109375" style="14" customWidth="1"/>
    <col min="8" max="9" width="10.5703125" style="14" customWidth="1"/>
    <col min="10" max="10" width="9.85546875" style="14"/>
    <col min="11" max="11" width="10.5703125" style="14" customWidth="1"/>
    <col min="12" max="12" width="9.85546875" style="14"/>
    <col min="13" max="13" width="10.5703125" style="14" customWidth="1"/>
    <col min="14" max="14" width="10.85546875" style="14"/>
    <col min="15" max="16384" width="9.140625" style="14"/>
  </cols>
  <sheetData>
    <row r="1" spans="1:18" ht="6.9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8">
      <c r="A2" s="15" t="s">
        <v>0</v>
      </c>
      <c r="B2" s="15"/>
      <c r="C2" s="15"/>
      <c r="D2" s="15"/>
      <c r="E2" s="16"/>
      <c r="F2" s="13"/>
      <c r="G2" s="13"/>
      <c r="H2" s="13"/>
      <c r="I2" s="13"/>
      <c r="J2" s="13"/>
      <c r="K2" s="13"/>
      <c r="L2" s="13"/>
      <c r="M2" s="13"/>
      <c r="N2" s="13"/>
    </row>
    <row r="3" spans="1:18" ht="5.099999999999999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8" ht="38.1" customHeight="1">
      <c r="A4" s="71" t="s">
        <v>1</v>
      </c>
      <c r="B4" s="73" t="s">
        <v>2</v>
      </c>
      <c r="C4" s="73" t="s">
        <v>3</v>
      </c>
      <c r="D4" s="73" t="s">
        <v>4</v>
      </c>
      <c r="E4" s="73" t="s">
        <v>5</v>
      </c>
      <c r="F4" s="73" t="s">
        <v>6</v>
      </c>
      <c r="G4" s="73" t="s">
        <v>7</v>
      </c>
      <c r="H4" s="73" t="s">
        <v>8</v>
      </c>
      <c r="I4" s="75" t="s">
        <v>9</v>
      </c>
      <c r="J4" s="76"/>
      <c r="K4" s="75" t="s">
        <v>10</v>
      </c>
      <c r="L4" s="76"/>
      <c r="M4" s="75" t="s">
        <v>11</v>
      </c>
      <c r="N4" s="76"/>
      <c r="O4" s="40"/>
      <c r="P4" s="40"/>
      <c r="Q4" s="40"/>
    </row>
    <row r="5" spans="1:18" ht="24">
      <c r="A5" s="72"/>
      <c r="B5" s="74"/>
      <c r="C5" s="74"/>
      <c r="D5" s="74"/>
      <c r="E5" s="74"/>
      <c r="F5" s="74"/>
      <c r="G5" s="74"/>
      <c r="H5" s="74"/>
      <c r="I5" s="41" t="s">
        <v>12</v>
      </c>
      <c r="J5" s="41" t="s">
        <v>13</v>
      </c>
      <c r="K5" s="41" t="s">
        <v>12</v>
      </c>
      <c r="L5" s="41" t="s">
        <v>13</v>
      </c>
      <c r="M5" s="41" t="s">
        <v>14</v>
      </c>
      <c r="N5" s="41" t="s">
        <v>13</v>
      </c>
    </row>
    <row r="6" spans="1:18" outlineLevel="1">
      <c r="A6" s="17">
        <v>1</v>
      </c>
      <c r="B6" s="18">
        <v>41688</v>
      </c>
      <c r="C6" s="18">
        <f>B6+1</f>
        <v>41689</v>
      </c>
      <c r="D6" s="18">
        <v>41780</v>
      </c>
      <c r="E6" s="19">
        <v>20000000</v>
      </c>
      <c r="F6" s="19">
        <v>81520000</v>
      </c>
      <c r="G6" s="20">
        <f>F6/E6</f>
        <v>4.0759999999999996</v>
      </c>
      <c r="H6" s="19">
        <f>E6</f>
        <v>20000000</v>
      </c>
      <c r="I6" s="42">
        <v>99.753799999999998</v>
      </c>
      <c r="J6" s="43">
        <v>9.9000000000000008E-3</v>
      </c>
      <c r="K6" s="42">
        <v>99.728999999999999</v>
      </c>
      <c r="L6" s="43">
        <v>1.09E-2</v>
      </c>
      <c r="M6" s="42">
        <v>99.745199999999997</v>
      </c>
      <c r="N6" s="44">
        <v>1.0200000000000001E-2</v>
      </c>
      <c r="O6" s="45"/>
      <c r="P6" s="45"/>
      <c r="Q6" s="45"/>
      <c r="R6" s="45"/>
    </row>
    <row r="7" spans="1:18" outlineLevel="1">
      <c r="A7" s="21">
        <v>2</v>
      </c>
      <c r="B7" s="22">
        <v>41702</v>
      </c>
      <c r="C7" s="22">
        <f t="shared" ref="C7:C20" si="0">B7+1</f>
        <v>41703</v>
      </c>
      <c r="D7" s="22">
        <v>41794</v>
      </c>
      <c r="E7" s="23">
        <v>20000000</v>
      </c>
      <c r="F7" s="23">
        <v>88000000</v>
      </c>
      <c r="G7" s="24">
        <f>F7/E7</f>
        <v>4.4000000000000004</v>
      </c>
      <c r="H7" s="23">
        <f t="shared" ref="H7:H19" si="1">E7</f>
        <v>20000000</v>
      </c>
      <c r="I7" s="46">
        <v>99.825800000000001</v>
      </c>
      <c r="J7" s="47">
        <v>7.0000000000000001E-3</v>
      </c>
      <c r="K7" s="46">
        <v>99.778599999999997</v>
      </c>
      <c r="L7" s="47">
        <v>8.8999999999999999E-3</v>
      </c>
      <c r="M7" s="46">
        <v>99.800399999999996</v>
      </c>
      <c r="N7" s="48">
        <v>8.0000000000000002E-3</v>
      </c>
      <c r="O7" s="45"/>
      <c r="P7" s="45"/>
      <c r="Q7" s="45"/>
      <c r="R7" s="45"/>
    </row>
    <row r="8" spans="1:18" outlineLevel="1">
      <c r="A8" s="21">
        <v>3</v>
      </c>
      <c r="B8" s="22">
        <v>41716</v>
      </c>
      <c r="C8" s="22">
        <f t="shared" si="0"/>
        <v>41717</v>
      </c>
      <c r="D8" s="22">
        <v>41808</v>
      </c>
      <c r="E8" s="23">
        <v>20000000</v>
      </c>
      <c r="F8" s="23">
        <v>67810000</v>
      </c>
      <c r="G8" s="24">
        <f t="shared" ref="G8:G21" si="2">F8/E8</f>
        <v>3.3904999999999998</v>
      </c>
      <c r="H8" s="23">
        <f t="shared" si="1"/>
        <v>20000000</v>
      </c>
      <c r="I8" s="46">
        <v>99.858099999999993</v>
      </c>
      <c r="J8" s="47">
        <v>5.7000000000000002E-3</v>
      </c>
      <c r="K8" s="46">
        <v>99.843199999999996</v>
      </c>
      <c r="L8" s="47">
        <v>6.3E-3</v>
      </c>
      <c r="M8" s="46">
        <v>99.851600000000005</v>
      </c>
      <c r="N8" s="48">
        <v>6.0000000000000001E-3</v>
      </c>
      <c r="O8" s="45"/>
      <c r="P8" s="45"/>
      <c r="Q8" s="45"/>
      <c r="R8" s="45"/>
    </row>
    <row r="9" spans="1:18" outlineLevel="1">
      <c r="A9" s="21">
        <v>4</v>
      </c>
      <c r="B9" s="22">
        <v>41842</v>
      </c>
      <c r="C9" s="22">
        <f t="shared" si="0"/>
        <v>41843</v>
      </c>
      <c r="D9" s="22">
        <f t="shared" ref="D9:D20" si="3">C9+91</f>
        <v>41934</v>
      </c>
      <c r="E9" s="23">
        <v>30000000</v>
      </c>
      <c r="F9" s="23">
        <v>38360000</v>
      </c>
      <c r="G9" s="24">
        <f t="shared" si="2"/>
        <v>1.2786666666666699</v>
      </c>
      <c r="H9" s="23">
        <f t="shared" si="1"/>
        <v>30000000</v>
      </c>
      <c r="I9" s="46">
        <v>99.925299999999993</v>
      </c>
      <c r="J9" s="47">
        <v>3.0000000000000001E-3</v>
      </c>
      <c r="K9" s="46">
        <v>99.726500000000001</v>
      </c>
      <c r="L9" s="47">
        <v>1.0999999999999999E-2</v>
      </c>
      <c r="M9" s="46">
        <v>99.851600000000005</v>
      </c>
      <c r="N9" s="48">
        <v>5.8999999999999999E-3</v>
      </c>
      <c r="O9" s="45"/>
      <c r="P9" s="45"/>
      <c r="Q9" s="45"/>
      <c r="R9" s="45"/>
    </row>
    <row r="10" spans="1:18" outlineLevel="1">
      <c r="A10" s="21">
        <v>5</v>
      </c>
      <c r="B10" s="22">
        <v>42122</v>
      </c>
      <c r="C10" s="22">
        <f t="shared" si="0"/>
        <v>42123</v>
      </c>
      <c r="D10" s="22">
        <f t="shared" si="3"/>
        <v>42214</v>
      </c>
      <c r="E10" s="23">
        <v>40000000</v>
      </c>
      <c r="F10" s="23">
        <v>22030000</v>
      </c>
      <c r="G10" s="24">
        <f t="shared" si="2"/>
        <v>0.55074999999999996</v>
      </c>
      <c r="H10" s="23">
        <v>19030000</v>
      </c>
      <c r="I10" s="46">
        <v>99.878</v>
      </c>
      <c r="J10" s="47">
        <v>4.8999999999999998E-3</v>
      </c>
      <c r="K10" s="46">
        <v>99.751300000000001</v>
      </c>
      <c r="L10" s="47">
        <v>0.01</v>
      </c>
      <c r="M10" s="46">
        <v>99.842799999999997</v>
      </c>
      <c r="N10" s="48">
        <v>6.3E-3</v>
      </c>
      <c r="O10" s="45"/>
      <c r="P10" s="45"/>
      <c r="Q10" s="45"/>
      <c r="R10" s="45"/>
    </row>
    <row r="11" spans="1:18" outlineLevel="1">
      <c r="A11" s="21">
        <v>6</v>
      </c>
      <c r="B11" s="22">
        <v>42192</v>
      </c>
      <c r="C11" s="22">
        <f t="shared" si="0"/>
        <v>42193</v>
      </c>
      <c r="D11" s="22">
        <f t="shared" si="3"/>
        <v>42284</v>
      </c>
      <c r="E11" s="23">
        <v>20000000</v>
      </c>
      <c r="F11" s="23">
        <v>21990000</v>
      </c>
      <c r="G11" s="24">
        <f t="shared" si="2"/>
        <v>1.0994999999999999</v>
      </c>
      <c r="H11" s="23">
        <f t="shared" si="1"/>
        <v>20000000</v>
      </c>
      <c r="I11" s="46">
        <v>99.887900000000002</v>
      </c>
      <c r="J11" s="47">
        <v>4.4999999999999997E-3</v>
      </c>
      <c r="K11" s="46">
        <v>99.838200000000001</v>
      </c>
      <c r="L11" s="47">
        <v>6.4999999999999997E-3</v>
      </c>
      <c r="M11" s="46">
        <v>99.867199999999997</v>
      </c>
      <c r="N11" s="48">
        <v>5.3E-3</v>
      </c>
      <c r="O11" s="45"/>
      <c r="P11" s="45"/>
      <c r="Q11" s="45"/>
      <c r="R11" s="45"/>
    </row>
    <row r="12" spans="1:18" outlineLevel="1">
      <c r="A12" s="21">
        <v>7</v>
      </c>
      <c r="B12" s="22">
        <v>42206</v>
      </c>
      <c r="C12" s="22">
        <f t="shared" si="0"/>
        <v>42207</v>
      </c>
      <c r="D12" s="22">
        <f t="shared" si="3"/>
        <v>42298</v>
      </c>
      <c r="E12" s="23">
        <v>20000000</v>
      </c>
      <c r="F12" s="23">
        <v>22990000</v>
      </c>
      <c r="G12" s="24">
        <f t="shared" si="2"/>
        <v>1.1495</v>
      </c>
      <c r="H12" s="23">
        <f t="shared" si="1"/>
        <v>20000000</v>
      </c>
      <c r="I12" s="46">
        <v>99.863100000000003</v>
      </c>
      <c r="J12" s="47">
        <v>5.4999999999999997E-3</v>
      </c>
      <c r="K12" s="46">
        <v>99.823499999999996</v>
      </c>
      <c r="L12" s="47">
        <v>7.1000000000000004E-3</v>
      </c>
      <c r="M12" s="46">
        <v>99.843400000000003</v>
      </c>
      <c r="N12" s="48">
        <v>6.3E-3</v>
      </c>
      <c r="O12" s="45"/>
      <c r="P12" s="45"/>
      <c r="Q12" s="45"/>
      <c r="R12" s="45"/>
    </row>
    <row r="13" spans="1:18" outlineLevel="1">
      <c r="A13" s="21">
        <v>8</v>
      </c>
      <c r="B13" s="22">
        <v>42269</v>
      </c>
      <c r="C13" s="22">
        <f t="shared" si="0"/>
        <v>42270</v>
      </c>
      <c r="D13" s="22">
        <f t="shared" si="3"/>
        <v>42361</v>
      </c>
      <c r="E13" s="23">
        <v>20000000</v>
      </c>
      <c r="F13" s="23">
        <v>44000000</v>
      </c>
      <c r="G13" s="24">
        <f t="shared" si="2"/>
        <v>2.2000000000000002</v>
      </c>
      <c r="H13" s="23">
        <f t="shared" si="1"/>
        <v>20000000</v>
      </c>
      <c r="I13" s="46">
        <v>99.950199999999995</v>
      </c>
      <c r="J13" s="47">
        <v>2E-3</v>
      </c>
      <c r="K13" s="46">
        <v>99.897900000000007</v>
      </c>
      <c r="L13" s="47">
        <v>4.1000000000000003E-3</v>
      </c>
      <c r="M13" s="46">
        <v>99.923699999999997</v>
      </c>
      <c r="N13" s="48">
        <v>3.0999999999999999E-3</v>
      </c>
      <c r="O13" s="45"/>
      <c r="P13" s="45"/>
      <c r="Q13" s="45"/>
      <c r="R13" s="45"/>
    </row>
    <row r="14" spans="1:18" outlineLevel="1">
      <c r="A14" s="21">
        <v>9</v>
      </c>
      <c r="B14" s="22">
        <v>42444</v>
      </c>
      <c r="C14" s="22">
        <f t="shared" si="0"/>
        <v>42445</v>
      </c>
      <c r="D14" s="22">
        <f t="shared" si="3"/>
        <v>42536</v>
      </c>
      <c r="E14" s="23">
        <v>30000000</v>
      </c>
      <c r="F14" s="23">
        <v>93470000</v>
      </c>
      <c r="G14" s="24">
        <f t="shared" si="2"/>
        <v>3.1156666666666699</v>
      </c>
      <c r="H14" s="23">
        <f t="shared" si="1"/>
        <v>30000000</v>
      </c>
      <c r="I14" s="46">
        <v>99.9452</v>
      </c>
      <c r="J14" s="47">
        <v>2.2000000000000001E-3</v>
      </c>
      <c r="K14" s="46">
        <v>99.922799999999995</v>
      </c>
      <c r="L14" s="47">
        <v>3.0999999999999999E-3</v>
      </c>
      <c r="M14" s="46">
        <v>99.935599999999994</v>
      </c>
      <c r="N14" s="48">
        <v>2.5999999999999999E-3</v>
      </c>
      <c r="O14" s="45"/>
      <c r="P14" s="45"/>
      <c r="Q14" s="45"/>
      <c r="R14" s="45"/>
    </row>
    <row r="15" spans="1:18" outlineLevel="1">
      <c r="A15" s="21">
        <v>10</v>
      </c>
      <c r="B15" s="22">
        <v>42472</v>
      </c>
      <c r="C15" s="22">
        <f t="shared" si="0"/>
        <v>42473</v>
      </c>
      <c r="D15" s="22">
        <f t="shared" si="3"/>
        <v>42564</v>
      </c>
      <c r="E15" s="23">
        <v>30000000</v>
      </c>
      <c r="F15" s="23">
        <v>67240000</v>
      </c>
      <c r="G15" s="24">
        <f t="shared" si="2"/>
        <v>2.2413333333333298</v>
      </c>
      <c r="H15" s="23">
        <f t="shared" si="1"/>
        <v>30000000</v>
      </c>
      <c r="I15" s="46">
        <v>99.955100000000002</v>
      </c>
      <c r="J15" s="47">
        <v>1.8E-3</v>
      </c>
      <c r="K15" s="46">
        <v>99.952699999999993</v>
      </c>
      <c r="L15" s="47">
        <v>1.9E-3</v>
      </c>
      <c r="M15" s="46">
        <v>99.953800000000001</v>
      </c>
      <c r="N15" s="48">
        <v>1.9E-3</v>
      </c>
      <c r="O15" s="45"/>
      <c r="P15" s="45"/>
      <c r="Q15" s="45"/>
      <c r="R15" s="45"/>
    </row>
    <row r="16" spans="1:18" outlineLevel="1">
      <c r="A16" s="21">
        <v>11</v>
      </c>
      <c r="B16" s="22">
        <v>42605</v>
      </c>
      <c r="C16" s="22">
        <f t="shared" si="0"/>
        <v>42606</v>
      </c>
      <c r="D16" s="22">
        <f t="shared" si="3"/>
        <v>42697</v>
      </c>
      <c r="E16" s="23">
        <v>20000000</v>
      </c>
      <c r="F16" s="23">
        <v>51510000</v>
      </c>
      <c r="G16" s="24">
        <f t="shared" si="2"/>
        <v>2.5754999999999999</v>
      </c>
      <c r="H16" s="23">
        <f t="shared" si="1"/>
        <v>20000000</v>
      </c>
      <c r="I16" s="46">
        <v>100.0125</v>
      </c>
      <c r="J16" s="47">
        <v>-5.0000000000000001E-4</v>
      </c>
      <c r="K16" s="46">
        <v>100</v>
      </c>
      <c r="L16" s="47">
        <v>0</v>
      </c>
      <c r="M16" s="46">
        <v>100.0016</v>
      </c>
      <c r="N16" s="49">
        <v>-6.0000000000000002E-5</v>
      </c>
      <c r="O16" s="45"/>
      <c r="P16" s="45"/>
      <c r="Q16" s="45"/>
      <c r="R16" s="45"/>
    </row>
    <row r="17" spans="1:18" outlineLevel="1">
      <c r="A17" s="21">
        <v>12</v>
      </c>
      <c r="B17" s="22">
        <v>42836</v>
      </c>
      <c r="C17" s="22">
        <f t="shared" si="0"/>
        <v>42837</v>
      </c>
      <c r="D17" s="22">
        <f t="shared" si="3"/>
        <v>42928</v>
      </c>
      <c r="E17" s="23">
        <v>20000000</v>
      </c>
      <c r="F17" s="23">
        <v>56150000</v>
      </c>
      <c r="G17" s="24">
        <f t="shared" si="2"/>
        <v>2.8075000000000001</v>
      </c>
      <c r="H17" s="23">
        <f t="shared" si="1"/>
        <v>20000000</v>
      </c>
      <c r="I17" s="46">
        <v>99.975099999999998</v>
      </c>
      <c r="J17" s="47">
        <v>1E-3</v>
      </c>
      <c r="K17" s="46">
        <v>99.900400000000005</v>
      </c>
      <c r="L17" s="47">
        <v>4.0000000000000001E-3</v>
      </c>
      <c r="M17" s="46">
        <v>99.932699999999997</v>
      </c>
      <c r="N17" s="48">
        <v>2.7000000000000001E-3</v>
      </c>
      <c r="O17" s="45"/>
      <c r="P17" s="45"/>
      <c r="Q17" s="45"/>
      <c r="R17" s="45"/>
    </row>
    <row r="18" spans="1:18" outlineLevel="1">
      <c r="A18" s="21">
        <v>13</v>
      </c>
      <c r="B18" s="22">
        <v>42850</v>
      </c>
      <c r="C18" s="22">
        <f t="shared" si="0"/>
        <v>42851</v>
      </c>
      <c r="D18" s="22">
        <f t="shared" si="3"/>
        <v>42942</v>
      </c>
      <c r="E18" s="23">
        <v>30000000</v>
      </c>
      <c r="F18" s="23">
        <v>72500000</v>
      </c>
      <c r="G18" s="24">
        <f t="shared" si="2"/>
        <v>2.4166666666666701</v>
      </c>
      <c r="H18" s="23">
        <f t="shared" si="1"/>
        <v>30000000</v>
      </c>
      <c r="I18" s="46">
        <v>99.975099999999998</v>
      </c>
      <c r="J18" s="47">
        <v>1E-3</v>
      </c>
      <c r="K18" s="46">
        <v>99.937200000000004</v>
      </c>
      <c r="L18" s="47">
        <v>2.5000000000000001E-3</v>
      </c>
      <c r="M18" s="46">
        <v>99.956000000000003</v>
      </c>
      <c r="N18" s="48">
        <v>1.8E-3</v>
      </c>
      <c r="O18" s="45"/>
      <c r="P18" s="45"/>
      <c r="Q18" s="45"/>
      <c r="R18" s="45"/>
    </row>
    <row r="19" spans="1:18" outlineLevel="1">
      <c r="A19" s="25">
        <v>14</v>
      </c>
      <c r="B19" s="22">
        <v>42864</v>
      </c>
      <c r="C19" s="22">
        <f t="shared" si="0"/>
        <v>42865</v>
      </c>
      <c r="D19" s="22">
        <f t="shared" si="3"/>
        <v>42956</v>
      </c>
      <c r="E19" s="23">
        <v>30000000</v>
      </c>
      <c r="F19" s="23">
        <v>46500000</v>
      </c>
      <c r="G19" s="24">
        <f t="shared" si="2"/>
        <v>1.55</v>
      </c>
      <c r="H19" s="23">
        <f t="shared" si="1"/>
        <v>30000000</v>
      </c>
      <c r="I19" s="46">
        <v>99.975099999999998</v>
      </c>
      <c r="J19" s="47">
        <v>1E-3</v>
      </c>
      <c r="K19" s="46">
        <v>99.927800000000005</v>
      </c>
      <c r="L19" s="47">
        <v>2.8999999999999998E-3</v>
      </c>
      <c r="M19" s="46">
        <v>99.953500000000005</v>
      </c>
      <c r="N19" s="48">
        <v>1.9E-3</v>
      </c>
      <c r="O19" s="45"/>
      <c r="P19" s="45"/>
      <c r="Q19" s="45"/>
      <c r="R19" s="45"/>
    </row>
    <row r="20" spans="1:18" outlineLevel="1">
      <c r="A20" s="26">
        <v>15</v>
      </c>
      <c r="B20" s="27">
        <v>45426</v>
      </c>
      <c r="C20" s="27">
        <f t="shared" si="0"/>
        <v>45427</v>
      </c>
      <c r="D20" s="27">
        <f t="shared" si="3"/>
        <v>45518</v>
      </c>
      <c r="E20" s="28">
        <v>30000000</v>
      </c>
      <c r="F20" s="28">
        <v>29450000</v>
      </c>
      <c r="G20" s="29">
        <f t="shared" si="2"/>
        <v>0.98166666666666702</v>
      </c>
      <c r="H20" s="28">
        <v>29450000</v>
      </c>
      <c r="I20" s="50">
        <v>99.197699999999998</v>
      </c>
      <c r="J20" s="51">
        <v>3.2439999999999997E-2</v>
      </c>
      <c r="K20" s="50">
        <v>98.966200000000001</v>
      </c>
      <c r="L20" s="51">
        <v>4.1898999999999999E-2</v>
      </c>
      <c r="M20" s="50">
        <v>99.080500000000001</v>
      </c>
      <c r="N20" s="52">
        <v>3.8450999999999999E-2</v>
      </c>
      <c r="O20" s="45"/>
      <c r="P20" s="45"/>
      <c r="Q20" s="45"/>
      <c r="R20" s="45"/>
    </row>
    <row r="21" spans="1:18">
      <c r="A21" s="79" t="s">
        <v>15</v>
      </c>
      <c r="B21" s="79"/>
      <c r="C21" s="79"/>
      <c r="D21" s="79"/>
      <c r="E21" s="31">
        <f>SUM(E6:E20)</f>
        <v>380000000</v>
      </c>
      <c r="F21" s="31">
        <f>SUM(F6:F20)</f>
        <v>803520000</v>
      </c>
      <c r="G21" s="32">
        <f t="shared" si="2"/>
        <v>2.1145263157894698</v>
      </c>
      <c r="H21" s="31">
        <f>SUM(H6:H20)</f>
        <v>358480000</v>
      </c>
      <c r="I21" s="53"/>
      <c r="J21" s="53"/>
      <c r="K21" s="53"/>
      <c r="L21" s="53"/>
      <c r="M21" s="53"/>
      <c r="N21" s="53"/>
      <c r="O21" s="45"/>
      <c r="P21" s="45"/>
      <c r="Q21" s="45"/>
      <c r="R21" s="45"/>
    </row>
    <row r="22" spans="1:18">
      <c r="A22" s="30"/>
      <c r="B22" s="30"/>
      <c r="C22" s="30"/>
      <c r="D22" s="30"/>
      <c r="E22" s="31"/>
      <c r="F22" s="31"/>
      <c r="G22" s="32"/>
      <c r="H22" s="31"/>
      <c r="I22" s="53"/>
      <c r="J22" s="53"/>
      <c r="K22" s="53"/>
      <c r="L22" s="53"/>
      <c r="M22" s="53"/>
      <c r="N22" s="53"/>
      <c r="O22" s="45"/>
      <c r="P22" s="45"/>
      <c r="Q22" s="45"/>
      <c r="R22" s="45"/>
    </row>
    <row r="23" spans="1:18" ht="6.95" customHeight="1">
      <c r="A23" s="30"/>
      <c r="B23" s="30"/>
      <c r="C23" s="30"/>
      <c r="D23" s="30"/>
      <c r="E23" s="31"/>
      <c r="F23" s="31"/>
      <c r="G23" s="31"/>
      <c r="H23" s="31"/>
      <c r="I23" s="53"/>
      <c r="J23" s="53"/>
      <c r="K23" s="53"/>
      <c r="L23" s="53"/>
      <c r="M23" s="53"/>
      <c r="N23" s="53"/>
      <c r="O23" s="45"/>
      <c r="P23" s="45"/>
      <c r="Q23" s="45"/>
      <c r="R23" s="45"/>
    </row>
    <row r="24" spans="1:18">
      <c r="A24" s="15" t="s">
        <v>16</v>
      </c>
      <c r="B24" s="33"/>
      <c r="C24" s="33"/>
      <c r="D24" s="33"/>
      <c r="E24" s="34"/>
      <c r="F24" s="34"/>
      <c r="G24" s="34"/>
      <c r="H24" s="34"/>
      <c r="I24" s="36"/>
      <c r="J24" s="36"/>
      <c r="K24" s="36"/>
      <c r="L24" s="36"/>
      <c r="M24" s="36"/>
      <c r="N24" s="36"/>
      <c r="O24" s="45"/>
      <c r="P24" s="45"/>
      <c r="Q24" s="45"/>
      <c r="R24" s="45"/>
    </row>
    <row r="25" spans="1:18" ht="5.0999999999999996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45"/>
      <c r="P25" s="45"/>
      <c r="Q25" s="45"/>
      <c r="R25" s="45"/>
    </row>
    <row r="26" spans="1:18" ht="38.1" customHeight="1">
      <c r="A26" s="71" t="s">
        <v>1</v>
      </c>
      <c r="B26" s="73" t="s">
        <v>2</v>
      </c>
      <c r="C26" s="73" t="s">
        <v>3</v>
      </c>
      <c r="D26" s="73" t="s">
        <v>4</v>
      </c>
      <c r="E26" s="73" t="s">
        <v>5</v>
      </c>
      <c r="F26" s="73" t="s">
        <v>6</v>
      </c>
      <c r="G26" s="73" t="s">
        <v>7</v>
      </c>
      <c r="H26" s="73" t="s">
        <v>8</v>
      </c>
      <c r="I26" s="75" t="s">
        <v>9</v>
      </c>
      <c r="J26" s="76"/>
      <c r="K26" s="75" t="s">
        <v>10</v>
      </c>
      <c r="L26" s="76"/>
      <c r="M26" s="75" t="s">
        <v>11</v>
      </c>
      <c r="N26" s="76"/>
      <c r="O26" s="45"/>
      <c r="P26" s="45"/>
      <c r="Q26" s="45"/>
      <c r="R26" s="45"/>
    </row>
    <row r="27" spans="1:18" ht="24">
      <c r="A27" s="72"/>
      <c r="B27" s="74"/>
      <c r="C27" s="74"/>
      <c r="D27" s="74"/>
      <c r="E27" s="74"/>
      <c r="F27" s="74"/>
      <c r="G27" s="74"/>
      <c r="H27" s="74"/>
      <c r="I27" s="41" t="s">
        <v>12</v>
      </c>
      <c r="J27" s="41" t="s">
        <v>13</v>
      </c>
      <c r="K27" s="41" t="s">
        <v>12</v>
      </c>
      <c r="L27" s="41" t="s">
        <v>13</v>
      </c>
      <c r="M27" s="41" t="s">
        <v>14</v>
      </c>
      <c r="N27" s="41" t="s">
        <v>13</v>
      </c>
      <c r="O27" s="45"/>
      <c r="P27" s="45"/>
      <c r="Q27" s="45"/>
      <c r="R27" s="45"/>
    </row>
    <row r="28" spans="1:18" outlineLevel="1">
      <c r="A28" s="17">
        <v>1</v>
      </c>
      <c r="B28" s="18">
        <v>40813</v>
      </c>
      <c r="C28" s="18">
        <v>40814</v>
      </c>
      <c r="D28" s="18">
        <v>40996</v>
      </c>
      <c r="E28" s="19">
        <v>65000000</v>
      </c>
      <c r="F28" s="19">
        <v>104510000</v>
      </c>
      <c r="G28" s="37">
        <v>1.6078461538461499</v>
      </c>
      <c r="H28" s="19">
        <v>65000000</v>
      </c>
      <c r="I28" s="42">
        <v>99.5</v>
      </c>
      <c r="J28" s="54">
        <v>1.01E-2</v>
      </c>
      <c r="K28" s="42">
        <v>98.763900000000007</v>
      </c>
      <c r="L28" s="54">
        <v>2.5100000000000001E-2</v>
      </c>
      <c r="M28" s="42">
        <v>98.854600000000005</v>
      </c>
      <c r="N28" s="44">
        <v>2.3199999999999998E-2</v>
      </c>
      <c r="O28" s="45"/>
      <c r="P28" s="45"/>
      <c r="Q28" s="45"/>
      <c r="R28" s="45"/>
    </row>
    <row r="29" spans="1:18" outlineLevel="1">
      <c r="A29" s="21">
        <v>2</v>
      </c>
      <c r="B29" s="22">
        <v>40855</v>
      </c>
      <c r="C29" s="22">
        <v>40856</v>
      </c>
      <c r="D29" s="22">
        <v>41038</v>
      </c>
      <c r="E29" s="23">
        <v>25000000</v>
      </c>
      <c r="F29" s="23">
        <v>35575000</v>
      </c>
      <c r="G29" s="38">
        <v>1.423</v>
      </c>
      <c r="H29" s="23">
        <v>25000000</v>
      </c>
      <c r="I29" s="46">
        <v>99.115300000000005</v>
      </c>
      <c r="J29" s="55">
        <v>1.7899999999999999E-2</v>
      </c>
      <c r="K29" s="46">
        <v>98.574600000000004</v>
      </c>
      <c r="L29" s="55">
        <v>2.9000000000000001E-2</v>
      </c>
      <c r="M29" s="46">
        <v>98.859800000000007</v>
      </c>
      <c r="N29" s="48">
        <v>2.3099999999999999E-2</v>
      </c>
      <c r="O29" s="45"/>
      <c r="P29" s="45"/>
      <c r="Q29" s="45"/>
      <c r="R29" s="45"/>
    </row>
    <row r="30" spans="1:18" outlineLevel="1">
      <c r="A30" s="21">
        <v>3</v>
      </c>
      <c r="B30" s="22">
        <v>40967</v>
      </c>
      <c r="C30" s="22">
        <f t="shared" ref="C30:C35" si="4">B30+1</f>
        <v>40968</v>
      </c>
      <c r="D30" s="22">
        <v>41150</v>
      </c>
      <c r="E30" s="23">
        <v>20000000</v>
      </c>
      <c r="F30" s="23">
        <v>36690000</v>
      </c>
      <c r="G30" s="38">
        <f>F30/E30</f>
        <v>1.8345</v>
      </c>
      <c r="H30" s="23">
        <f>E30</f>
        <v>20000000</v>
      </c>
      <c r="I30" s="46">
        <v>98.866200000000006</v>
      </c>
      <c r="J30" s="55">
        <v>2.3E-2</v>
      </c>
      <c r="K30" s="46">
        <v>98.671599999999998</v>
      </c>
      <c r="L30" s="55">
        <v>2.7E-2</v>
      </c>
      <c r="M30" s="46">
        <v>98.793499999999995</v>
      </c>
      <c r="N30" s="48">
        <v>2.4549999999999999E-2</v>
      </c>
      <c r="O30" s="45"/>
      <c r="P30" s="45"/>
      <c r="Q30" s="45"/>
      <c r="R30" s="45"/>
    </row>
    <row r="31" spans="1:18" outlineLevel="1">
      <c r="A31" s="21">
        <v>4</v>
      </c>
      <c r="B31" s="22">
        <v>40995</v>
      </c>
      <c r="C31" s="22">
        <f t="shared" si="4"/>
        <v>40996</v>
      </c>
      <c r="D31" s="22">
        <v>41178</v>
      </c>
      <c r="E31" s="23">
        <v>25000000</v>
      </c>
      <c r="F31" s="23">
        <v>32210000</v>
      </c>
      <c r="G31" s="38">
        <f>F31/E31</f>
        <v>1.2884</v>
      </c>
      <c r="H31" s="23">
        <f>E31</f>
        <v>25000000</v>
      </c>
      <c r="I31" s="46">
        <v>99.012600000000006</v>
      </c>
      <c r="J31" s="55">
        <v>0.02</v>
      </c>
      <c r="K31" s="46">
        <v>98.817400000000006</v>
      </c>
      <c r="L31" s="55">
        <v>2.4E-2</v>
      </c>
      <c r="M31" s="46">
        <v>98.876000000000005</v>
      </c>
      <c r="N31" s="48">
        <v>2.2800000000000001E-2</v>
      </c>
      <c r="O31" s="45"/>
      <c r="P31" s="45"/>
      <c r="Q31" s="45"/>
      <c r="R31" s="45"/>
    </row>
    <row r="32" spans="1:18" outlineLevel="1">
      <c r="A32" s="21">
        <v>5</v>
      </c>
      <c r="B32" s="22">
        <v>41023</v>
      </c>
      <c r="C32" s="22">
        <f t="shared" si="4"/>
        <v>41024</v>
      </c>
      <c r="D32" s="22">
        <v>41206</v>
      </c>
      <c r="E32" s="23">
        <v>15000000</v>
      </c>
      <c r="F32" s="23">
        <v>43200000</v>
      </c>
      <c r="G32" s="38">
        <f>F32/E32</f>
        <v>2.88</v>
      </c>
      <c r="H32" s="23">
        <f t="shared" ref="H32:H44" si="5">E32</f>
        <v>15000000</v>
      </c>
      <c r="I32" s="46">
        <v>98.963700000000003</v>
      </c>
      <c r="J32" s="55">
        <v>2.1000000000000001E-2</v>
      </c>
      <c r="K32" s="46">
        <v>98.866200000000006</v>
      </c>
      <c r="L32" s="55">
        <v>2.3E-2</v>
      </c>
      <c r="M32" s="46">
        <v>98.912400000000005</v>
      </c>
      <c r="N32" s="48">
        <v>2.2100000000000002E-2</v>
      </c>
      <c r="O32" s="45"/>
      <c r="P32" s="45"/>
      <c r="Q32" s="45"/>
      <c r="R32" s="45"/>
    </row>
    <row r="33" spans="1:18" outlineLevel="1">
      <c r="A33" s="21">
        <v>6</v>
      </c>
      <c r="B33" s="22">
        <v>41240</v>
      </c>
      <c r="C33" s="22">
        <f t="shared" si="4"/>
        <v>41241</v>
      </c>
      <c r="D33" s="22">
        <v>41423</v>
      </c>
      <c r="E33" s="23">
        <v>30000000</v>
      </c>
      <c r="F33" s="23">
        <v>79720000</v>
      </c>
      <c r="G33" s="38">
        <f t="shared" ref="G33:G44" si="6">F33/E33</f>
        <v>2.6573333333333302</v>
      </c>
      <c r="H33" s="23">
        <f t="shared" si="5"/>
        <v>30000000</v>
      </c>
      <c r="I33" s="46">
        <v>99.022400000000005</v>
      </c>
      <c r="J33" s="55">
        <v>1.9800000000000002E-2</v>
      </c>
      <c r="K33" s="46">
        <v>98.949100000000001</v>
      </c>
      <c r="L33" s="55">
        <v>2.1299999999999999E-2</v>
      </c>
      <c r="M33" s="46">
        <v>98.988699999999994</v>
      </c>
      <c r="N33" s="48">
        <v>2.0500000000000001E-2</v>
      </c>
      <c r="O33" s="45"/>
      <c r="P33" s="45"/>
      <c r="Q33" s="45"/>
      <c r="R33" s="45"/>
    </row>
    <row r="34" spans="1:18" outlineLevel="1">
      <c r="A34" s="21">
        <v>7</v>
      </c>
      <c r="B34" s="22">
        <v>41254</v>
      </c>
      <c r="C34" s="22">
        <f t="shared" si="4"/>
        <v>41255</v>
      </c>
      <c r="D34" s="22">
        <v>41437</v>
      </c>
      <c r="E34" s="23">
        <v>30000000</v>
      </c>
      <c r="F34" s="23">
        <v>61930000</v>
      </c>
      <c r="G34" s="38">
        <f t="shared" si="6"/>
        <v>2.0643333333333298</v>
      </c>
      <c r="H34" s="23">
        <f t="shared" si="5"/>
        <v>30000000</v>
      </c>
      <c r="I34" s="46">
        <v>99.087800000000001</v>
      </c>
      <c r="J34" s="55">
        <v>1.8499999999999999E-2</v>
      </c>
      <c r="K34" s="46">
        <v>98.988200000000006</v>
      </c>
      <c r="L34" s="55">
        <v>2.0500000000000001E-2</v>
      </c>
      <c r="M34" s="46">
        <v>99.090999999999994</v>
      </c>
      <c r="N34" s="48">
        <v>2.01E-2</v>
      </c>
      <c r="O34" s="45"/>
      <c r="P34" s="45"/>
      <c r="Q34" s="45"/>
      <c r="R34" s="45"/>
    </row>
    <row r="35" spans="1:18" outlineLevel="1">
      <c r="A35" s="21">
        <v>8</v>
      </c>
      <c r="B35" s="22">
        <v>41352</v>
      </c>
      <c r="C35" s="22">
        <f t="shared" si="4"/>
        <v>41353</v>
      </c>
      <c r="D35" s="22">
        <v>41535</v>
      </c>
      <c r="E35" s="23">
        <v>30000000</v>
      </c>
      <c r="F35" s="23">
        <v>79980000</v>
      </c>
      <c r="G35" s="38">
        <f t="shared" si="6"/>
        <v>2.6659999999999999</v>
      </c>
      <c r="H35" s="23">
        <f t="shared" si="5"/>
        <v>30000000</v>
      </c>
      <c r="I35" s="46">
        <v>99.111000000000004</v>
      </c>
      <c r="J35" s="55">
        <v>1.7999999999999999E-2</v>
      </c>
      <c r="K35" s="46">
        <v>99.037099999999995</v>
      </c>
      <c r="L35" s="55">
        <v>1.95E-2</v>
      </c>
      <c r="M35" s="46">
        <v>99.067700000000002</v>
      </c>
      <c r="N35" s="48">
        <v>1.89E-2</v>
      </c>
      <c r="O35" s="45"/>
      <c r="P35" s="45"/>
      <c r="Q35" s="45"/>
      <c r="R35" s="45"/>
    </row>
    <row r="36" spans="1:18" outlineLevel="1">
      <c r="A36" s="21">
        <v>9</v>
      </c>
      <c r="B36" s="22">
        <v>41520</v>
      </c>
      <c r="C36" s="22">
        <f t="shared" ref="C36:C41" si="7">B36+1</f>
        <v>41521</v>
      </c>
      <c r="D36" s="22">
        <v>41703</v>
      </c>
      <c r="E36" s="23">
        <v>30000000</v>
      </c>
      <c r="F36" s="23">
        <v>132270000</v>
      </c>
      <c r="G36" s="38">
        <f t="shared" si="6"/>
        <v>4.4089999999999998</v>
      </c>
      <c r="H36" s="23">
        <f t="shared" si="5"/>
        <v>30000000</v>
      </c>
      <c r="I36" s="46">
        <v>99.1845</v>
      </c>
      <c r="J36" s="55">
        <v>1.6500000000000001E-2</v>
      </c>
      <c r="K36" s="46">
        <v>99.110900000000001</v>
      </c>
      <c r="L36" s="55">
        <v>1.7999999999999999E-2</v>
      </c>
      <c r="M36" s="46">
        <v>99.134500000000003</v>
      </c>
      <c r="N36" s="48">
        <v>1.7500000000000002E-2</v>
      </c>
      <c r="O36" s="45"/>
      <c r="P36" s="45"/>
      <c r="Q36" s="45"/>
      <c r="R36" s="45"/>
    </row>
    <row r="37" spans="1:18" outlineLevel="1">
      <c r="A37" s="21">
        <v>10</v>
      </c>
      <c r="B37" s="22">
        <v>41730</v>
      </c>
      <c r="C37" s="22">
        <f t="shared" si="7"/>
        <v>41731</v>
      </c>
      <c r="D37" s="22">
        <f>C37+182</f>
        <v>41913</v>
      </c>
      <c r="E37" s="23">
        <v>15000000</v>
      </c>
      <c r="F37" s="23">
        <v>34810000</v>
      </c>
      <c r="G37" s="38">
        <f t="shared" si="6"/>
        <v>2.32066666666667</v>
      </c>
      <c r="H37" s="23">
        <f t="shared" si="5"/>
        <v>15000000</v>
      </c>
      <c r="I37" s="46">
        <v>99.7761</v>
      </c>
      <c r="J37" s="55">
        <v>4.4999999999999997E-3</v>
      </c>
      <c r="K37" s="46">
        <v>99.405199999999994</v>
      </c>
      <c r="L37" s="55">
        <v>1.2E-2</v>
      </c>
      <c r="M37" s="46">
        <v>99.6006</v>
      </c>
      <c r="N37" s="48">
        <v>8.0000000000000002E-3</v>
      </c>
      <c r="O37" s="45"/>
      <c r="P37" s="45"/>
      <c r="Q37" s="45"/>
      <c r="R37" s="45"/>
    </row>
    <row r="38" spans="1:18" outlineLevel="1">
      <c r="A38" s="21">
        <v>11</v>
      </c>
      <c r="B38" s="22">
        <v>41744</v>
      </c>
      <c r="C38" s="22">
        <f t="shared" si="7"/>
        <v>41745</v>
      </c>
      <c r="D38" s="22">
        <f>C38+182</f>
        <v>41927</v>
      </c>
      <c r="E38" s="23">
        <v>15000000</v>
      </c>
      <c r="F38" s="23">
        <v>49330000</v>
      </c>
      <c r="G38" s="38">
        <f t="shared" si="6"/>
        <v>3.28866666666667</v>
      </c>
      <c r="H38" s="23">
        <f t="shared" si="5"/>
        <v>15000000</v>
      </c>
      <c r="I38" s="46">
        <v>99.701700000000002</v>
      </c>
      <c r="J38" s="55">
        <v>6.0000000000000001E-3</v>
      </c>
      <c r="K38" s="46">
        <v>99.503799999999998</v>
      </c>
      <c r="L38" s="55">
        <v>0.01</v>
      </c>
      <c r="M38" s="46">
        <v>99.599500000000006</v>
      </c>
      <c r="N38" s="48">
        <v>8.0999999999999996E-3</v>
      </c>
      <c r="O38" s="45"/>
      <c r="P38" s="45"/>
      <c r="Q38" s="45"/>
      <c r="R38" s="45"/>
    </row>
    <row r="39" spans="1:18" outlineLevel="1">
      <c r="A39" s="21">
        <v>12</v>
      </c>
      <c r="B39" s="22">
        <v>41765</v>
      </c>
      <c r="C39" s="22">
        <f t="shared" si="7"/>
        <v>41766</v>
      </c>
      <c r="D39" s="22">
        <f>C39+182</f>
        <v>41948</v>
      </c>
      <c r="E39" s="23">
        <v>20000000</v>
      </c>
      <c r="F39" s="23">
        <v>47390000</v>
      </c>
      <c r="G39" s="38">
        <f t="shared" si="6"/>
        <v>2.3694999999999999</v>
      </c>
      <c r="H39" s="23">
        <f t="shared" si="5"/>
        <v>20000000</v>
      </c>
      <c r="I39" s="46">
        <v>99.6524</v>
      </c>
      <c r="J39" s="55">
        <v>7.0000000000000001E-3</v>
      </c>
      <c r="K39" s="46">
        <v>99.602699999999999</v>
      </c>
      <c r="L39" s="55">
        <v>8.0000000000000002E-3</v>
      </c>
      <c r="M39" s="46">
        <v>99.631200000000007</v>
      </c>
      <c r="N39" s="48">
        <v>7.4000000000000003E-3</v>
      </c>
      <c r="O39" s="45"/>
      <c r="P39" s="45"/>
      <c r="Q39" s="45"/>
      <c r="R39" s="45"/>
    </row>
    <row r="40" spans="1:18" outlineLevel="1">
      <c r="A40" s="21">
        <v>13</v>
      </c>
      <c r="B40" s="22">
        <v>41870</v>
      </c>
      <c r="C40" s="22">
        <f t="shared" si="7"/>
        <v>41871</v>
      </c>
      <c r="D40" s="22">
        <v>42053</v>
      </c>
      <c r="E40" s="23">
        <v>20000000</v>
      </c>
      <c r="F40" s="23">
        <v>26000000</v>
      </c>
      <c r="G40" s="38">
        <f t="shared" si="6"/>
        <v>1.3</v>
      </c>
      <c r="H40" s="23">
        <f t="shared" si="5"/>
        <v>20000000</v>
      </c>
      <c r="I40" s="46">
        <v>99.577699999999993</v>
      </c>
      <c r="J40" s="55">
        <v>8.5000000000000006E-3</v>
      </c>
      <c r="K40" s="46">
        <v>99.257599999999996</v>
      </c>
      <c r="L40" s="55">
        <v>1.4999999999999999E-2</v>
      </c>
      <c r="M40" s="46">
        <v>99.407899999999998</v>
      </c>
      <c r="N40" s="48">
        <v>1.1900000000000001E-2</v>
      </c>
      <c r="O40" s="45"/>
      <c r="P40" s="45"/>
      <c r="Q40" s="45"/>
      <c r="R40" s="45"/>
    </row>
    <row r="41" spans="1:18" outlineLevel="1">
      <c r="A41" s="21">
        <v>14</v>
      </c>
      <c r="B41" s="22">
        <v>41954</v>
      </c>
      <c r="C41" s="22">
        <f t="shared" si="7"/>
        <v>41955</v>
      </c>
      <c r="D41" s="22">
        <f>C41+182</f>
        <v>42137</v>
      </c>
      <c r="E41" s="23">
        <v>20000000</v>
      </c>
      <c r="F41" s="23">
        <v>57900000</v>
      </c>
      <c r="G41" s="38">
        <f t="shared" si="6"/>
        <v>2.895</v>
      </c>
      <c r="H41" s="23">
        <f t="shared" si="5"/>
        <v>20000000</v>
      </c>
      <c r="I41" s="46">
        <v>99.608000000000004</v>
      </c>
      <c r="J41" s="55">
        <v>7.9000000000000008E-3</v>
      </c>
      <c r="K41" s="46">
        <v>99.405299999999997</v>
      </c>
      <c r="L41" s="55">
        <v>1.2E-2</v>
      </c>
      <c r="M41" s="46">
        <v>99.511300000000006</v>
      </c>
      <c r="N41" s="48">
        <v>9.7999999999999997E-3</v>
      </c>
      <c r="O41" s="45"/>
      <c r="P41" s="45"/>
      <c r="Q41" s="45"/>
      <c r="R41" s="45"/>
    </row>
    <row r="42" spans="1:18" outlineLevel="1">
      <c r="A42" s="21">
        <v>15</v>
      </c>
      <c r="B42" s="22">
        <v>42073</v>
      </c>
      <c r="C42" s="22">
        <v>42074</v>
      </c>
      <c r="D42" s="22">
        <f>C42+182</f>
        <v>42256</v>
      </c>
      <c r="E42" s="23">
        <v>30000000</v>
      </c>
      <c r="F42" s="23">
        <v>85360000</v>
      </c>
      <c r="G42" s="38">
        <f t="shared" si="6"/>
        <v>2.8453333333333299</v>
      </c>
      <c r="H42" s="23">
        <f t="shared" si="5"/>
        <v>30000000</v>
      </c>
      <c r="I42" s="46">
        <v>99.73</v>
      </c>
      <c r="J42" s="55">
        <v>5.4000000000000003E-3</v>
      </c>
      <c r="K42" s="46">
        <v>99.553200000000004</v>
      </c>
      <c r="L42" s="55">
        <v>8.9999999999999993E-3</v>
      </c>
      <c r="M42" s="46">
        <v>99.629099999999994</v>
      </c>
      <c r="N42" s="48">
        <v>7.4999999999999997E-3</v>
      </c>
      <c r="O42" s="45"/>
      <c r="P42" s="45"/>
      <c r="Q42" s="45"/>
      <c r="R42" s="45"/>
    </row>
    <row r="43" spans="1:18" outlineLevel="1">
      <c r="A43" s="21">
        <v>16</v>
      </c>
      <c r="B43" s="22">
        <v>42087</v>
      </c>
      <c r="C43" s="22">
        <f>B43+1</f>
        <v>42088</v>
      </c>
      <c r="D43" s="22">
        <v>42270</v>
      </c>
      <c r="E43" s="23">
        <v>30000000</v>
      </c>
      <c r="F43" s="23">
        <v>62780000</v>
      </c>
      <c r="G43" s="38">
        <f t="shared" si="6"/>
        <v>2.0926666666666698</v>
      </c>
      <c r="H43" s="23">
        <f t="shared" si="5"/>
        <v>30000000</v>
      </c>
      <c r="I43" s="46">
        <v>99.761200000000002</v>
      </c>
      <c r="J43" s="55">
        <v>4.7999999999999996E-3</v>
      </c>
      <c r="K43" s="46">
        <v>99.632400000000004</v>
      </c>
      <c r="L43" s="55">
        <v>7.4000000000000003E-3</v>
      </c>
      <c r="M43" s="46">
        <v>99.685900000000004</v>
      </c>
      <c r="N43" s="48">
        <v>6.3E-3</v>
      </c>
      <c r="O43" s="45"/>
      <c r="P43" s="45"/>
      <c r="Q43" s="45"/>
      <c r="R43" s="45"/>
    </row>
    <row r="44" spans="1:18" outlineLevel="1">
      <c r="A44" s="21">
        <v>17</v>
      </c>
      <c r="B44" s="22">
        <v>42129</v>
      </c>
      <c r="C44" s="22">
        <f>B44+1</f>
        <v>42130</v>
      </c>
      <c r="D44" s="22">
        <v>42312</v>
      </c>
      <c r="E44" s="23">
        <v>20000000</v>
      </c>
      <c r="F44" s="23">
        <v>55500000</v>
      </c>
      <c r="G44" s="38">
        <f t="shared" si="6"/>
        <v>2.7749999999999999</v>
      </c>
      <c r="H44" s="23">
        <f t="shared" si="5"/>
        <v>20000000</v>
      </c>
      <c r="I44" s="46">
        <v>99.701700000000002</v>
      </c>
      <c r="J44" s="55">
        <v>6.0000000000000001E-3</v>
      </c>
      <c r="K44" s="46">
        <v>99.637299999999996</v>
      </c>
      <c r="L44" s="55">
        <v>7.3000000000000001E-3</v>
      </c>
      <c r="M44" s="46">
        <v>99.665700000000001</v>
      </c>
      <c r="N44" s="48">
        <v>6.7000000000000002E-3</v>
      </c>
      <c r="O44" s="45"/>
      <c r="P44" s="45"/>
      <c r="Q44" s="45"/>
      <c r="R44" s="45"/>
    </row>
    <row r="45" spans="1:18" outlineLevel="1">
      <c r="A45" s="21">
        <v>18</v>
      </c>
      <c r="B45" s="22">
        <v>42143</v>
      </c>
      <c r="C45" s="22">
        <f t="shared" ref="C45:C56" si="8">B45+1</f>
        <v>42144</v>
      </c>
      <c r="D45" s="22">
        <v>42326</v>
      </c>
      <c r="E45" s="23">
        <v>20000000</v>
      </c>
      <c r="F45" s="23">
        <v>38990000</v>
      </c>
      <c r="G45" s="38">
        <f t="shared" ref="G45:G57" si="9">F45/E45</f>
        <v>1.9495</v>
      </c>
      <c r="H45" s="23">
        <f t="shared" ref="H45:H53" si="10">E45</f>
        <v>20000000</v>
      </c>
      <c r="I45" s="46">
        <v>99.756299999999996</v>
      </c>
      <c r="J45" s="55">
        <v>4.8999999999999998E-3</v>
      </c>
      <c r="K45" s="46">
        <v>99.676900000000003</v>
      </c>
      <c r="L45" s="55">
        <v>6.4999999999999997E-3</v>
      </c>
      <c r="M45" s="46">
        <v>99.701400000000007</v>
      </c>
      <c r="N45" s="48">
        <v>6.0000000000000001E-3</v>
      </c>
      <c r="O45" s="45"/>
      <c r="P45" s="45"/>
      <c r="Q45" s="45"/>
      <c r="R45" s="45"/>
    </row>
    <row r="46" spans="1:18" outlineLevel="1">
      <c r="A46" s="21">
        <v>19</v>
      </c>
      <c r="B46" s="22">
        <v>42171</v>
      </c>
      <c r="C46" s="22">
        <f t="shared" si="8"/>
        <v>42172</v>
      </c>
      <c r="D46" s="22">
        <v>42354</v>
      </c>
      <c r="E46" s="23">
        <v>20000000</v>
      </c>
      <c r="F46" s="23">
        <v>56490000</v>
      </c>
      <c r="G46" s="38">
        <f t="shared" si="9"/>
        <v>2.8245</v>
      </c>
      <c r="H46" s="23">
        <f t="shared" si="10"/>
        <v>20000000</v>
      </c>
      <c r="I46" s="46">
        <v>99.786000000000001</v>
      </c>
      <c r="J46" s="55">
        <v>4.3E-3</v>
      </c>
      <c r="K46" s="46">
        <v>99.711600000000004</v>
      </c>
      <c r="L46" s="55">
        <v>5.7999999999999996E-3</v>
      </c>
      <c r="M46" s="46">
        <v>99.744399999999999</v>
      </c>
      <c r="N46" s="48">
        <v>5.1000000000000004E-3</v>
      </c>
      <c r="O46" s="45"/>
      <c r="P46" s="45"/>
      <c r="Q46" s="45"/>
      <c r="R46" s="45"/>
    </row>
    <row r="47" spans="1:18" outlineLevel="1">
      <c r="A47" s="21">
        <v>20</v>
      </c>
      <c r="B47" s="22">
        <v>42290</v>
      </c>
      <c r="C47" s="22">
        <f t="shared" si="8"/>
        <v>42291</v>
      </c>
      <c r="D47" s="22">
        <v>42473</v>
      </c>
      <c r="E47" s="23">
        <v>20000000</v>
      </c>
      <c r="F47" s="23">
        <v>64000000</v>
      </c>
      <c r="G47" s="38">
        <f t="shared" si="9"/>
        <v>3.2</v>
      </c>
      <c r="H47" s="23">
        <f t="shared" si="10"/>
        <v>20000000</v>
      </c>
      <c r="I47" s="46">
        <v>99.855599999999995</v>
      </c>
      <c r="J47" s="55">
        <v>2.8999999999999998E-3</v>
      </c>
      <c r="K47" s="46">
        <v>99.800899999999999</v>
      </c>
      <c r="L47" s="55">
        <v>4.0000000000000001E-3</v>
      </c>
      <c r="M47" s="46">
        <v>99.825900000000004</v>
      </c>
      <c r="N47" s="48">
        <v>3.5000000000000001E-3</v>
      </c>
      <c r="O47" s="45"/>
      <c r="P47" s="45"/>
      <c r="Q47" s="45"/>
      <c r="R47" s="45"/>
    </row>
    <row r="48" spans="1:18" outlineLevel="1">
      <c r="A48" s="21">
        <v>21</v>
      </c>
      <c r="B48" s="22">
        <v>42318</v>
      </c>
      <c r="C48" s="22">
        <f t="shared" si="8"/>
        <v>42319</v>
      </c>
      <c r="D48" s="22">
        <v>42501</v>
      </c>
      <c r="E48" s="23">
        <v>20000000</v>
      </c>
      <c r="F48" s="23">
        <v>50740000</v>
      </c>
      <c r="G48" s="38">
        <f t="shared" si="9"/>
        <v>2.5369999999999999</v>
      </c>
      <c r="H48" s="23">
        <f t="shared" si="10"/>
        <v>20000000</v>
      </c>
      <c r="I48" s="46">
        <v>99.860600000000005</v>
      </c>
      <c r="J48" s="55">
        <v>2.8E-3</v>
      </c>
      <c r="K48" s="46">
        <v>99.821299999999994</v>
      </c>
      <c r="L48" s="55">
        <v>3.5999999999999999E-3</v>
      </c>
      <c r="M48" s="46">
        <v>99.840900000000005</v>
      </c>
      <c r="N48" s="48">
        <v>3.2000000000000002E-3</v>
      </c>
      <c r="O48" s="45"/>
      <c r="P48" s="45"/>
      <c r="Q48" s="45"/>
      <c r="R48" s="45"/>
    </row>
    <row r="49" spans="1:18" outlineLevel="1">
      <c r="A49" s="21">
        <v>22</v>
      </c>
      <c r="B49" s="22">
        <v>42451</v>
      </c>
      <c r="C49" s="22">
        <f t="shared" si="8"/>
        <v>42452</v>
      </c>
      <c r="D49" s="22">
        <f>C49+182</f>
        <v>42634</v>
      </c>
      <c r="E49" s="23">
        <v>30000000</v>
      </c>
      <c r="F49" s="23">
        <v>99910000</v>
      </c>
      <c r="G49" s="38">
        <f t="shared" si="9"/>
        <v>3.3303333333333298</v>
      </c>
      <c r="H49" s="23">
        <f t="shared" si="10"/>
        <v>30000000</v>
      </c>
      <c r="I49" s="46">
        <v>99.895899999999997</v>
      </c>
      <c r="J49" s="55">
        <v>2.0999999999999999E-3</v>
      </c>
      <c r="K49" s="46">
        <v>99.8904</v>
      </c>
      <c r="L49" s="55">
        <v>2.2000000000000001E-3</v>
      </c>
      <c r="M49" s="46">
        <v>99.8917</v>
      </c>
      <c r="N49" s="48">
        <v>2.2000000000000001E-3</v>
      </c>
      <c r="O49" s="45"/>
      <c r="P49" s="45"/>
      <c r="Q49" s="45"/>
      <c r="R49" s="45"/>
    </row>
    <row r="50" spans="1:18" outlineLevel="1">
      <c r="A50" s="21">
        <v>23</v>
      </c>
      <c r="B50" s="22">
        <v>42465</v>
      </c>
      <c r="C50" s="22">
        <f t="shared" si="8"/>
        <v>42466</v>
      </c>
      <c r="D50" s="22">
        <f t="shared" ref="D50:D67" si="11">C50+182</f>
        <v>42648</v>
      </c>
      <c r="E50" s="23">
        <v>20000000</v>
      </c>
      <c r="F50" s="23">
        <v>84410000</v>
      </c>
      <c r="G50" s="38">
        <f t="shared" si="9"/>
        <v>4.2205000000000004</v>
      </c>
      <c r="H50" s="23">
        <f t="shared" si="10"/>
        <v>20000000</v>
      </c>
      <c r="I50" s="46">
        <v>99.910300000000007</v>
      </c>
      <c r="J50" s="55">
        <v>1.8E-3</v>
      </c>
      <c r="K50" s="46">
        <v>99.895899999999997</v>
      </c>
      <c r="L50" s="55">
        <v>2.0999999999999999E-3</v>
      </c>
      <c r="M50" s="46">
        <v>99.904399999999995</v>
      </c>
      <c r="N50" s="48">
        <v>1.9E-3</v>
      </c>
      <c r="O50" s="45"/>
      <c r="P50" s="45"/>
      <c r="Q50" s="45"/>
      <c r="R50" s="45"/>
    </row>
    <row r="51" spans="1:18" outlineLevel="1">
      <c r="A51" s="21">
        <v>24</v>
      </c>
      <c r="B51" s="22">
        <v>42486</v>
      </c>
      <c r="C51" s="22">
        <f t="shared" si="8"/>
        <v>42487</v>
      </c>
      <c r="D51" s="22">
        <f t="shared" si="11"/>
        <v>42669</v>
      </c>
      <c r="E51" s="23">
        <v>30000000</v>
      </c>
      <c r="F51" s="23">
        <v>67250000</v>
      </c>
      <c r="G51" s="38">
        <f t="shared" si="9"/>
        <v>2.2416666666666698</v>
      </c>
      <c r="H51" s="23">
        <f t="shared" si="10"/>
        <v>30000000</v>
      </c>
      <c r="I51" s="46">
        <v>99.940200000000004</v>
      </c>
      <c r="J51" s="55">
        <v>1.1999999999999999E-3</v>
      </c>
      <c r="K51" s="46">
        <v>99.920500000000004</v>
      </c>
      <c r="L51" s="55">
        <v>1.6000000000000001E-3</v>
      </c>
      <c r="M51" s="46">
        <v>99.929599999999994</v>
      </c>
      <c r="N51" s="48">
        <v>1.4E-3</v>
      </c>
      <c r="O51" s="45"/>
      <c r="P51" s="45"/>
      <c r="Q51" s="45"/>
      <c r="R51" s="45"/>
    </row>
    <row r="52" spans="1:18" outlineLevel="1">
      <c r="A52" s="21">
        <v>25</v>
      </c>
      <c r="B52" s="22">
        <v>42500</v>
      </c>
      <c r="C52" s="22">
        <f t="shared" si="8"/>
        <v>42501</v>
      </c>
      <c r="D52" s="22">
        <f t="shared" si="11"/>
        <v>42683</v>
      </c>
      <c r="E52" s="23">
        <v>20000000</v>
      </c>
      <c r="F52" s="23">
        <v>64010000</v>
      </c>
      <c r="G52" s="38">
        <f t="shared" si="9"/>
        <v>3.2004999999999999</v>
      </c>
      <c r="H52" s="23">
        <f t="shared" si="10"/>
        <v>20000000</v>
      </c>
      <c r="I52" s="46">
        <v>99.970600000000005</v>
      </c>
      <c r="J52" s="55">
        <v>5.9999999999999995E-4</v>
      </c>
      <c r="K52" s="46">
        <v>99.965599999999995</v>
      </c>
      <c r="L52" s="55">
        <v>6.9999999999999999E-4</v>
      </c>
      <c r="M52" s="46">
        <v>99.968100000000007</v>
      </c>
      <c r="N52" s="48">
        <v>5.9999999999999995E-4</v>
      </c>
      <c r="O52" s="45"/>
      <c r="P52" s="45"/>
      <c r="Q52" s="45"/>
      <c r="R52" s="45"/>
    </row>
    <row r="53" spans="1:18" outlineLevel="1">
      <c r="A53" s="21">
        <v>26</v>
      </c>
      <c r="B53" s="22">
        <v>42528</v>
      </c>
      <c r="C53" s="22">
        <f t="shared" si="8"/>
        <v>42529</v>
      </c>
      <c r="D53" s="22">
        <f t="shared" si="11"/>
        <v>42711</v>
      </c>
      <c r="E53" s="23">
        <v>20000000</v>
      </c>
      <c r="F53" s="23">
        <v>56720000</v>
      </c>
      <c r="G53" s="38">
        <f t="shared" si="9"/>
        <v>2.8359999999999999</v>
      </c>
      <c r="H53" s="23">
        <f t="shared" si="10"/>
        <v>20000000</v>
      </c>
      <c r="I53" s="46">
        <v>100.01</v>
      </c>
      <c r="J53" s="55">
        <v>-2.0100000000000001E-4</v>
      </c>
      <c r="K53" s="46">
        <v>99.980099999999993</v>
      </c>
      <c r="L53" s="55">
        <v>3.9899999999999999E-4</v>
      </c>
      <c r="M53" s="46">
        <v>100.0014</v>
      </c>
      <c r="N53" s="49">
        <v>-2.8E-5</v>
      </c>
      <c r="O53" s="45"/>
      <c r="P53" s="45"/>
      <c r="Q53" s="45"/>
      <c r="R53" s="45"/>
    </row>
    <row r="54" spans="1:18" outlineLevel="1">
      <c r="A54" s="21">
        <v>27</v>
      </c>
      <c r="B54" s="22">
        <v>42710</v>
      </c>
      <c r="C54" s="22">
        <f t="shared" si="8"/>
        <v>42711</v>
      </c>
      <c r="D54" s="22">
        <f t="shared" si="11"/>
        <v>42893</v>
      </c>
      <c r="E54" s="23">
        <v>30000000</v>
      </c>
      <c r="F54" s="23">
        <v>5000000</v>
      </c>
      <c r="G54" s="38">
        <f t="shared" si="9"/>
        <v>0.16666666666666699</v>
      </c>
      <c r="H54" s="23">
        <v>5000000</v>
      </c>
      <c r="I54" s="46">
        <v>99.434799999999996</v>
      </c>
      <c r="J54" s="55">
        <v>1.14E-2</v>
      </c>
      <c r="K54" s="46">
        <v>99.424899999999994</v>
      </c>
      <c r="L54" s="55">
        <v>1.1599999999999999E-2</v>
      </c>
      <c r="M54" s="46">
        <v>99.429900000000004</v>
      </c>
      <c r="N54" s="48">
        <v>1.15E-2</v>
      </c>
      <c r="O54" s="45"/>
      <c r="P54" s="45"/>
      <c r="Q54" s="45"/>
      <c r="R54" s="45"/>
    </row>
    <row r="55" spans="1:18" outlineLevel="1">
      <c r="A55" s="21">
        <v>28</v>
      </c>
      <c r="B55" s="22">
        <v>42726</v>
      </c>
      <c r="C55" s="22">
        <f t="shared" si="8"/>
        <v>42727</v>
      </c>
      <c r="D55" s="22">
        <f t="shared" si="11"/>
        <v>42909</v>
      </c>
      <c r="E55" s="23">
        <v>50000000</v>
      </c>
      <c r="F55" s="23">
        <v>138170000</v>
      </c>
      <c r="G55" s="38">
        <f t="shared" si="9"/>
        <v>2.7633999999999999</v>
      </c>
      <c r="H55" s="23">
        <f t="shared" ref="H55:H63" si="12">E55</f>
        <v>50000000</v>
      </c>
      <c r="I55" s="46">
        <v>99.553200000000004</v>
      </c>
      <c r="J55" s="55">
        <v>8.9999999999999993E-3</v>
      </c>
      <c r="K55" s="46">
        <v>99.503799999999998</v>
      </c>
      <c r="L55" s="55">
        <v>0.01</v>
      </c>
      <c r="M55" s="46">
        <v>99.504400000000004</v>
      </c>
      <c r="N55" s="48">
        <v>0.01</v>
      </c>
    </row>
    <row r="56" spans="1:18" outlineLevel="1">
      <c r="A56" s="21">
        <v>29</v>
      </c>
      <c r="B56" s="22">
        <v>42878</v>
      </c>
      <c r="C56" s="22">
        <f t="shared" si="8"/>
        <v>42879</v>
      </c>
      <c r="D56" s="22">
        <f t="shared" si="11"/>
        <v>43061</v>
      </c>
      <c r="E56" s="39">
        <v>20000000</v>
      </c>
      <c r="F56" s="23">
        <v>53650000</v>
      </c>
      <c r="G56" s="38">
        <f t="shared" si="9"/>
        <v>2.6825000000000001</v>
      </c>
      <c r="H56" s="23">
        <f t="shared" si="12"/>
        <v>20000000</v>
      </c>
      <c r="I56" s="46">
        <v>99.901200000000003</v>
      </c>
      <c r="J56" s="55">
        <v>2E-3</v>
      </c>
      <c r="K56" s="46">
        <v>99.8506</v>
      </c>
      <c r="L56" s="55">
        <v>3.0000000000000001E-3</v>
      </c>
      <c r="M56" s="46">
        <v>99.870400000000004</v>
      </c>
      <c r="N56" s="48">
        <v>2.5999999999999999E-3</v>
      </c>
    </row>
    <row r="57" spans="1:18" outlineLevel="1">
      <c r="A57" s="21">
        <v>30</v>
      </c>
      <c r="B57" s="22">
        <v>42892</v>
      </c>
      <c r="C57" s="22">
        <f t="shared" ref="C57:C67" si="13">B57+1</f>
        <v>42893</v>
      </c>
      <c r="D57" s="22">
        <f t="shared" si="11"/>
        <v>43075</v>
      </c>
      <c r="E57" s="23">
        <v>30000000</v>
      </c>
      <c r="F57" s="23">
        <v>53300000</v>
      </c>
      <c r="G57" s="38">
        <f t="shared" si="9"/>
        <v>1.7766666666666699</v>
      </c>
      <c r="H57" s="23">
        <f t="shared" si="12"/>
        <v>30000000</v>
      </c>
      <c r="I57" s="46">
        <v>99.915300000000002</v>
      </c>
      <c r="J57" s="55">
        <v>1.6999999999999999E-3</v>
      </c>
      <c r="K57" s="46">
        <v>99.855599999999995</v>
      </c>
      <c r="L57" s="55">
        <v>2.8999999999999998E-3</v>
      </c>
      <c r="M57" s="46">
        <v>99.873599999999996</v>
      </c>
      <c r="N57" s="48">
        <v>2.5000000000000001E-3</v>
      </c>
    </row>
    <row r="58" spans="1:18" outlineLevel="1">
      <c r="A58" s="21">
        <v>31</v>
      </c>
      <c r="B58" s="22">
        <v>42899</v>
      </c>
      <c r="C58" s="22">
        <f t="shared" si="13"/>
        <v>42900</v>
      </c>
      <c r="D58" s="22">
        <f t="shared" si="11"/>
        <v>43082</v>
      </c>
      <c r="E58" s="23">
        <v>30000000</v>
      </c>
      <c r="F58" s="23">
        <v>31900000</v>
      </c>
      <c r="G58" s="38">
        <f t="shared" ref="G58:G68" si="14">F58/E58</f>
        <v>1.0633333333333299</v>
      </c>
      <c r="H58" s="23">
        <f t="shared" si="12"/>
        <v>30000000</v>
      </c>
      <c r="I58" s="46">
        <v>99.900400000000005</v>
      </c>
      <c r="J58" s="55">
        <v>2E-3</v>
      </c>
      <c r="K58" s="46">
        <v>99.845699999999994</v>
      </c>
      <c r="L58" s="55">
        <v>3.0999999999999999E-3</v>
      </c>
      <c r="M58" s="46">
        <v>99.867699999999999</v>
      </c>
      <c r="N58" s="48">
        <v>2.7000000000000001E-3</v>
      </c>
    </row>
    <row r="59" spans="1:18" outlineLevel="1">
      <c r="A59" s="25">
        <v>32</v>
      </c>
      <c r="B59" s="22">
        <v>43081</v>
      </c>
      <c r="C59" s="22">
        <f t="shared" si="13"/>
        <v>43082</v>
      </c>
      <c r="D59" s="22">
        <f t="shared" si="11"/>
        <v>43264</v>
      </c>
      <c r="E59" s="23">
        <v>20000000</v>
      </c>
      <c r="F59" s="23">
        <v>79500000</v>
      </c>
      <c r="G59" s="38">
        <f t="shared" si="14"/>
        <v>3.9750000000000001</v>
      </c>
      <c r="H59" s="23">
        <f t="shared" si="12"/>
        <v>20000000</v>
      </c>
      <c r="I59" s="46">
        <v>99.9816</v>
      </c>
      <c r="J59" s="55">
        <v>4.0000000000000002E-4</v>
      </c>
      <c r="K59" s="46">
        <v>99.9726</v>
      </c>
      <c r="L59" s="55">
        <v>5.0000000000000001E-4</v>
      </c>
      <c r="M59" s="46">
        <v>99.977500000000006</v>
      </c>
      <c r="N59" s="48">
        <v>4.4999999999999999E-4</v>
      </c>
    </row>
    <row r="60" spans="1:18" outlineLevel="1">
      <c r="A60" s="25">
        <v>33</v>
      </c>
      <c r="B60" s="22">
        <v>43970</v>
      </c>
      <c r="C60" s="22">
        <f t="shared" si="13"/>
        <v>43971</v>
      </c>
      <c r="D60" s="22">
        <f t="shared" si="11"/>
        <v>44153</v>
      </c>
      <c r="E60" s="23">
        <v>60000000</v>
      </c>
      <c r="F60" s="23">
        <v>99000000</v>
      </c>
      <c r="G60" s="38">
        <f t="shared" si="14"/>
        <v>1.65</v>
      </c>
      <c r="H60" s="23">
        <f t="shared" si="12"/>
        <v>60000000</v>
      </c>
      <c r="I60" s="46">
        <v>100</v>
      </c>
      <c r="J60" s="55">
        <v>0</v>
      </c>
      <c r="K60" s="46">
        <v>99.874799999999993</v>
      </c>
      <c r="L60" s="55">
        <v>2.5000000000000001E-3</v>
      </c>
      <c r="M60" s="46">
        <v>99.932500000000005</v>
      </c>
      <c r="N60" s="49">
        <v>1.3500000000000001E-3</v>
      </c>
    </row>
    <row r="61" spans="1:18" outlineLevel="1">
      <c r="A61" s="25">
        <v>34</v>
      </c>
      <c r="B61" s="22">
        <v>44152</v>
      </c>
      <c r="C61" s="22">
        <f t="shared" si="13"/>
        <v>44153</v>
      </c>
      <c r="D61" s="22">
        <f t="shared" si="11"/>
        <v>44335</v>
      </c>
      <c r="E61" s="23">
        <v>50000000</v>
      </c>
      <c r="F61" s="23">
        <v>97510000</v>
      </c>
      <c r="G61" s="38">
        <f t="shared" si="14"/>
        <v>1.9501999999999999</v>
      </c>
      <c r="H61" s="23">
        <f t="shared" si="12"/>
        <v>50000000</v>
      </c>
      <c r="I61" s="46">
        <v>100</v>
      </c>
      <c r="J61" s="55">
        <v>0</v>
      </c>
      <c r="K61" s="46">
        <v>99.974900000000005</v>
      </c>
      <c r="L61" s="55">
        <v>5.0000000000000001E-4</v>
      </c>
      <c r="M61" s="46">
        <v>99.988100000000003</v>
      </c>
      <c r="N61" s="49">
        <v>2.4000000000000001E-4</v>
      </c>
    </row>
    <row r="62" spans="1:18" outlineLevel="1">
      <c r="A62" s="25">
        <v>35</v>
      </c>
      <c r="B62" s="22">
        <v>44327</v>
      </c>
      <c r="C62" s="22">
        <f t="shared" si="13"/>
        <v>44328</v>
      </c>
      <c r="D62" s="22">
        <f t="shared" si="11"/>
        <v>44510</v>
      </c>
      <c r="E62" s="23">
        <v>50000000</v>
      </c>
      <c r="F62" s="23">
        <v>128540000</v>
      </c>
      <c r="G62" s="38">
        <f t="shared" si="14"/>
        <v>2.5708000000000002</v>
      </c>
      <c r="H62" s="23">
        <f t="shared" si="12"/>
        <v>50000000</v>
      </c>
      <c r="I62" s="46">
        <v>100</v>
      </c>
      <c r="J62" s="55">
        <v>0</v>
      </c>
      <c r="K62" s="46">
        <v>99.99</v>
      </c>
      <c r="L62" s="55">
        <v>2.0000000000000001E-4</v>
      </c>
      <c r="M62" s="46">
        <v>99.993099999999998</v>
      </c>
      <c r="N62" s="49">
        <v>1.3999999999999999E-4</v>
      </c>
    </row>
    <row r="63" spans="1:18" s="13" customFormat="1" outlineLevel="1">
      <c r="A63" s="25">
        <v>36</v>
      </c>
      <c r="B63" s="22">
        <v>45041</v>
      </c>
      <c r="C63" s="22">
        <f t="shared" si="13"/>
        <v>45042</v>
      </c>
      <c r="D63" s="22">
        <f t="shared" si="11"/>
        <v>45224</v>
      </c>
      <c r="E63" s="23">
        <v>40000000</v>
      </c>
      <c r="F63" s="23">
        <v>89000000</v>
      </c>
      <c r="G63" s="38">
        <f t="shared" si="14"/>
        <v>2.2250000000000001</v>
      </c>
      <c r="H63" s="23">
        <f t="shared" si="12"/>
        <v>40000000</v>
      </c>
      <c r="I63" s="46">
        <v>99.627399999999994</v>
      </c>
      <c r="J63" s="55">
        <v>7.4999999999999997E-3</v>
      </c>
      <c r="K63" s="46">
        <v>99.331400000000002</v>
      </c>
      <c r="L63" s="55">
        <v>1.3499000000000001E-2</v>
      </c>
      <c r="M63" s="46">
        <v>99.491600000000005</v>
      </c>
      <c r="N63" s="49">
        <v>1.025E-2</v>
      </c>
    </row>
    <row r="64" spans="1:18" s="13" customFormat="1" outlineLevel="1">
      <c r="A64" s="25">
        <v>37</v>
      </c>
      <c r="B64" s="22">
        <v>45244</v>
      </c>
      <c r="C64" s="22">
        <f t="shared" si="13"/>
        <v>45245</v>
      </c>
      <c r="D64" s="22">
        <f t="shared" si="11"/>
        <v>45427</v>
      </c>
      <c r="E64" s="23">
        <v>50000000</v>
      </c>
      <c r="F64" s="23">
        <v>37000000</v>
      </c>
      <c r="G64" s="38">
        <f t="shared" si="14"/>
        <v>0.74</v>
      </c>
      <c r="H64" s="23">
        <v>30000000</v>
      </c>
      <c r="I64" s="46">
        <v>98.912000000000006</v>
      </c>
      <c r="J64" s="55">
        <v>2.206E-2</v>
      </c>
      <c r="K64" s="46">
        <v>98.2607</v>
      </c>
      <c r="L64" s="55">
        <v>3.5499000000000003E-2</v>
      </c>
      <c r="M64" s="46">
        <v>98.496600000000001</v>
      </c>
      <c r="N64" s="49">
        <v>3.0619E-2</v>
      </c>
    </row>
    <row r="65" spans="1:14" s="13" customFormat="1" outlineLevel="1">
      <c r="A65" s="25">
        <v>38</v>
      </c>
      <c r="B65" s="22">
        <v>45370</v>
      </c>
      <c r="C65" s="22">
        <f t="shared" ref="C65" si="15">B65+1</f>
        <v>45371</v>
      </c>
      <c r="D65" s="22">
        <f t="shared" ref="D65" si="16">C65+182</f>
        <v>45553</v>
      </c>
      <c r="E65" s="23">
        <v>30000000</v>
      </c>
      <c r="F65" s="23">
        <v>28450000</v>
      </c>
      <c r="G65" s="38">
        <f t="shared" ref="G65" si="17">F65/E65</f>
        <v>0.94833333333333303</v>
      </c>
      <c r="H65" s="23">
        <v>28450000</v>
      </c>
      <c r="I65" s="46">
        <v>98.579400000000007</v>
      </c>
      <c r="J65" s="55">
        <v>2.9899999999999999E-2</v>
      </c>
      <c r="K65" s="46">
        <v>96.800600000000003</v>
      </c>
      <c r="L65" s="55">
        <v>4.5101000000000002E-2</v>
      </c>
      <c r="M65" s="46">
        <v>97.257199999999997</v>
      </c>
      <c r="N65" s="49">
        <v>3.5579E-2</v>
      </c>
    </row>
    <row r="66" spans="1:14" s="13" customFormat="1" outlineLevel="1">
      <c r="A66" s="25">
        <v>39</v>
      </c>
      <c r="B66" s="22">
        <v>45552</v>
      </c>
      <c r="C66" s="22">
        <f t="shared" si="13"/>
        <v>45553</v>
      </c>
      <c r="D66" s="22">
        <f t="shared" si="11"/>
        <v>45735</v>
      </c>
      <c r="E66" s="23">
        <v>30000000</v>
      </c>
      <c r="F66" s="23">
        <v>78210000</v>
      </c>
      <c r="G66" s="38">
        <f t="shared" si="14"/>
        <v>2.6070000000000002</v>
      </c>
      <c r="H66" s="23">
        <v>30000000</v>
      </c>
      <c r="I66" s="46">
        <v>98.535799999999995</v>
      </c>
      <c r="J66" s="55">
        <v>2.9801000000000001E-2</v>
      </c>
      <c r="K66" s="46">
        <v>98.482600000000005</v>
      </c>
      <c r="L66" s="55">
        <v>3.09E-2</v>
      </c>
      <c r="M66" s="46">
        <v>98.515699999999995</v>
      </c>
      <c r="N66" s="49">
        <v>3.0214999999999999E-2</v>
      </c>
    </row>
    <row r="67" spans="1:14" s="13" customFormat="1" outlineLevel="1">
      <c r="A67" s="1">
        <v>40</v>
      </c>
      <c r="B67" s="2">
        <v>45755</v>
      </c>
      <c r="C67" s="2">
        <f t="shared" si="13"/>
        <v>45756</v>
      </c>
      <c r="D67" s="2">
        <f t="shared" si="11"/>
        <v>45938</v>
      </c>
      <c r="E67" s="3">
        <v>40000000</v>
      </c>
      <c r="F67" s="3">
        <v>64900000</v>
      </c>
      <c r="G67" s="4">
        <f t="shared" si="14"/>
        <v>1.6225000000000001</v>
      </c>
      <c r="H67" s="3">
        <v>40000000</v>
      </c>
      <c r="I67" s="8">
        <v>98.939300000000003</v>
      </c>
      <c r="J67" s="9">
        <v>2.1499999999999998E-2</v>
      </c>
      <c r="K67" s="8">
        <v>98.688800000000001</v>
      </c>
      <c r="L67" s="9">
        <v>2.6644999999999999E-2</v>
      </c>
      <c r="M67" s="8">
        <v>98.823499999999996</v>
      </c>
      <c r="N67" s="10">
        <v>2.3878E-2</v>
      </c>
    </row>
    <row r="68" spans="1:14">
      <c r="A68" s="79" t="s">
        <v>17</v>
      </c>
      <c r="B68" s="79"/>
      <c r="C68" s="79"/>
      <c r="D68" s="79"/>
      <c r="E68" s="31">
        <f>SUM(E28:E66)</f>
        <v>1130000000</v>
      </c>
      <c r="F68" s="31">
        <f>SUM(F28:F66)</f>
        <v>2526905000</v>
      </c>
      <c r="G68" s="56">
        <f t="shared" si="14"/>
        <v>2.2361991150442502</v>
      </c>
      <c r="H68" s="31">
        <f>SUM(H28:H66)</f>
        <v>1083450000</v>
      </c>
      <c r="I68" s="57"/>
      <c r="J68" s="57"/>
      <c r="K68" s="57"/>
      <c r="L68" s="57"/>
      <c r="M68" s="57"/>
      <c r="N68" s="57"/>
    </row>
    <row r="69" spans="1:14">
      <c r="A69" s="30"/>
      <c r="B69" s="30"/>
      <c r="C69" s="30"/>
      <c r="D69" s="30"/>
      <c r="E69" s="31"/>
      <c r="F69" s="31"/>
      <c r="G69" s="57"/>
      <c r="H69" s="31"/>
      <c r="I69" s="57"/>
      <c r="J69" s="57"/>
      <c r="K69" s="57"/>
      <c r="L69" s="57"/>
      <c r="M69" s="57"/>
      <c r="N69" s="57"/>
    </row>
    <row r="70" spans="1:14" ht="6.95" customHeight="1">
      <c r="A70" s="35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>
      <c r="A71" s="15" t="s">
        <v>18</v>
      </c>
      <c r="B71" s="58"/>
      <c r="C71" s="58"/>
      <c r="D71" s="58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5.0999999999999996" customHeight="1">
      <c r="A72" s="3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38.1" customHeight="1">
      <c r="A73" s="71" t="s">
        <v>1</v>
      </c>
      <c r="B73" s="73" t="s">
        <v>2</v>
      </c>
      <c r="C73" s="73" t="s">
        <v>3</v>
      </c>
      <c r="D73" s="73" t="s">
        <v>4</v>
      </c>
      <c r="E73" s="73" t="s">
        <v>5</v>
      </c>
      <c r="F73" s="73" t="s">
        <v>6</v>
      </c>
      <c r="G73" s="73" t="s">
        <v>7</v>
      </c>
      <c r="H73" s="73" t="s">
        <v>8</v>
      </c>
      <c r="I73" s="75" t="s">
        <v>9</v>
      </c>
      <c r="J73" s="76"/>
      <c r="K73" s="75" t="s">
        <v>10</v>
      </c>
      <c r="L73" s="76"/>
      <c r="M73" s="75" t="s">
        <v>11</v>
      </c>
      <c r="N73" s="76"/>
    </row>
    <row r="74" spans="1:14" ht="24">
      <c r="A74" s="72"/>
      <c r="B74" s="74"/>
      <c r="C74" s="74"/>
      <c r="D74" s="74"/>
      <c r="E74" s="74"/>
      <c r="F74" s="74"/>
      <c r="G74" s="74"/>
      <c r="H74" s="74"/>
      <c r="I74" s="41" t="s">
        <v>12</v>
      </c>
      <c r="J74" s="41" t="s">
        <v>13</v>
      </c>
      <c r="K74" s="41" t="s">
        <v>12</v>
      </c>
      <c r="L74" s="41" t="s">
        <v>13</v>
      </c>
      <c r="M74" s="41" t="s">
        <v>14</v>
      </c>
      <c r="N74" s="41" t="s">
        <v>13</v>
      </c>
    </row>
    <row r="75" spans="1:14" outlineLevel="1">
      <c r="A75" s="17">
        <v>1</v>
      </c>
      <c r="B75" s="18">
        <v>41534</v>
      </c>
      <c r="C75" s="18">
        <f>B75+1</f>
        <v>41535</v>
      </c>
      <c r="D75" s="18">
        <f>C75+273</f>
        <v>41808</v>
      </c>
      <c r="E75" s="19">
        <v>20000000</v>
      </c>
      <c r="F75" s="19">
        <v>84210000</v>
      </c>
      <c r="G75" s="37">
        <f>F75/E75</f>
        <v>4.2104999999999997</v>
      </c>
      <c r="H75" s="19">
        <f>E75</f>
        <v>20000000</v>
      </c>
      <c r="I75" s="42">
        <v>99.044399999999996</v>
      </c>
      <c r="J75" s="54">
        <v>1.29E-2</v>
      </c>
      <c r="K75" s="42">
        <v>98.897000000000006</v>
      </c>
      <c r="L75" s="54">
        <v>1.49E-2</v>
      </c>
      <c r="M75" s="42">
        <v>98.962800000000001</v>
      </c>
      <c r="N75" s="44">
        <v>1.4E-2</v>
      </c>
    </row>
    <row r="76" spans="1:14" outlineLevel="1">
      <c r="A76" s="21">
        <v>2</v>
      </c>
      <c r="B76" s="22">
        <v>41891</v>
      </c>
      <c r="C76" s="22">
        <f t="shared" ref="C76:C90" si="18">B76+1</f>
        <v>41892</v>
      </c>
      <c r="D76" s="22">
        <f t="shared" ref="D76:D85" si="19">C76+273</f>
        <v>42165</v>
      </c>
      <c r="E76" s="23">
        <v>20000000</v>
      </c>
      <c r="F76" s="23">
        <v>22260000</v>
      </c>
      <c r="G76" s="38">
        <f t="shared" ref="G76:G91" si="20">F76/E76</f>
        <v>1.113</v>
      </c>
      <c r="H76" s="23">
        <f t="shared" ref="H76:H87" si="21">E76</f>
        <v>20000000</v>
      </c>
      <c r="I76" s="46">
        <v>99.338700000000003</v>
      </c>
      <c r="J76" s="55">
        <v>8.8999999999999999E-3</v>
      </c>
      <c r="K76" s="46">
        <v>98.602099999999993</v>
      </c>
      <c r="L76" s="55">
        <v>1.9E-2</v>
      </c>
      <c r="M76" s="46">
        <v>98.991900000000001</v>
      </c>
      <c r="N76" s="48">
        <v>1.3599999999999999E-2</v>
      </c>
    </row>
    <row r="77" spans="1:14" outlineLevel="1">
      <c r="A77" s="21">
        <v>3</v>
      </c>
      <c r="B77" s="22">
        <v>41905</v>
      </c>
      <c r="C77" s="22">
        <f t="shared" si="18"/>
        <v>41906</v>
      </c>
      <c r="D77" s="22">
        <f t="shared" si="19"/>
        <v>42179</v>
      </c>
      <c r="E77" s="23">
        <v>20000000</v>
      </c>
      <c r="F77" s="23">
        <v>27000000</v>
      </c>
      <c r="G77" s="25">
        <f t="shared" si="20"/>
        <v>1.35</v>
      </c>
      <c r="H77" s="23">
        <f t="shared" si="21"/>
        <v>20000000</v>
      </c>
      <c r="I77" s="46">
        <v>99.400099999999995</v>
      </c>
      <c r="J77" s="55">
        <v>8.0999999999999996E-3</v>
      </c>
      <c r="K77" s="46">
        <v>98.379300000000001</v>
      </c>
      <c r="L77" s="55">
        <v>2.1999999999999999E-2</v>
      </c>
      <c r="M77" s="46">
        <v>98.684899999999999</v>
      </c>
      <c r="N77" s="48">
        <v>1.78E-2</v>
      </c>
    </row>
    <row r="78" spans="1:14" outlineLevel="1">
      <c r="A78" s="21">
        <v>4</v>
      </c>
      <c r="B78" s="22">
        <v>42255</v>
      </c>
      <c r="C78" s="22">
        <f t="shared" si="18"/>
        <v>42256</v>
      </c>
      <c r="D78" s="22">
        <f t="shared" si="19"/>
        <v>42529</v>
      </c>
      <c r="E78" s="23">
        <v>20000000</v>
      </c>
      <c r="F78" s="23">
        <v>67300000</v>
      </c>
      <c r="G78" s="38">
        <f t="shared" si="20"/>
        <v>3.3650000000000002</v>
      </c>
      <c r="H78" s="23">
        <f t="shared" si="21"/>
        <v>20000000</v>
      </c>
      <c r="I78" s="46">
        <v>99.664599999999993</v>
      </c>
      <c r="J78" s="55">
        <v>4.4999999999999997E-3</v>
      </c>
      <c r="K78" s="46">
        <v>99.487300000000005</v>
      </c>
      <c r="L78" s="55">
        <v>6.8999999999999999E-3</v>
      </c>
      <c r="M78" s="46">
        <v>99.547399999999996</v>
      </c>
      <c r="N78" s="49" t="s">
        <v>19</v>
      </c>
    </row>
    <row r="79" spans="1:14" outlineLevel="1">
      <c r="A79" s="21">
        <v>5</v>
      </c>
      <c r="B79" s="22">
        <v>42353</v>
      </c>
      <c r="C79" s="22">
        <f t="shared" si="18"/>
        <v>42354</v>
      </c>
      <c r="D79" s="22">
        <f t="shared" si="19"/>
        <v>42627</v>
      </c>
      <c r="E79" s="23">
        <v>20000000</v>
      </c>
      <c r="F79" s="23">
        <v>50810000</v>
      </c>
      <c r="G79" s="38">
        <f t="shared" si="20"/>
        <v>2.5405000000000002</v>
      </c>
      <c r="H79" s="23">
        <f t="shared" si="21"/>
        <v>20000000</v>
      </c>
      <c r="I79" s="46">
        <v>99.835700000000003</v>
      </c>
      <c r="J79" s="55">
        <v>2.2000000000000001E-3</v>
      </c>
      <c r="K79" s="46">
        <v>99.784300000000002</v>
      </c>
      <c r="L79" s="55">
        <v>2.8999999999999998E-3</v>
      </c>
      <c r="M79" s="46">
        <v>99.807100000000005</v>
      </c>
      <c r="N79" s="48">
        <v>2.5999999999999999E-3</v>
      </c>
    </row>
    <row r="80" spans="1:14" outlineLevel="1">
      <c r="A80" s="21">
        <v>6</v>
      </c>
      <c r="B80" s="22">
        <v>42661</v>
      </c>
      <c r="C80" s="22">
        <f t="shared" si="18"/>
        <v>42662</v>
      </c>
      <c r="D80" s="22">
        <f t="shared" si="19"/>
        <v>42935</v>
      </c>
      <c r="E80" s="23">
        <v>30000000</v>
      </c>
      <c r="F80" s="23">
        <v>103490000</v>
      </c>
      <c r="G80" s="38">
        <f t="shared" si="20"/>
        <v>3.44966666666667</v>
      </c>
      <c r="H80" s="23">
        <f t="shared" si="21"/>
        <v>30000000</v>
      </c>
      <c r="I80" s="46">
        <v>100.03740000000001</v>
      </c>
      <c r="J80" s="55">
        <v>-5.0000000000000001E-4</v>
      </c>
      <c r="K80" s="46">
        <v>100</v>
      </c>
      <c r="L80" s="55">
        <v>0</v>
      </c>
      <c r="M80" s="46">
        <v>100.0125</v>
      </c>
      <c r="N80" s="48">
        <v>-1.6000000000000001E-4</v>
      </c>
    </row>
    <row r="81" spans="1:14" outlineLevel="1">
      <c r="A81" s="21">
        <v>7</v>
      </c>
      <c r="B81" s="22">
        <v>42682</v>
      </c>
      <c r="C81" s="22">
        <f t="shared" si="18"/>
        <v>42683</v>
      </c>
      <c r="D81" s="22">
        <f t="shared" si="19"/>
        <v>42956</v>
      </c>
      <c r="E81" s="23">
        <v>20000000</v>
      </c>
      <c r="F81" s="23">
        <v>86600000</v>
      </c>
      <c r="G81" s="38">
        <f t="shared" si="20"/>
        <v>4.33</v>
      </c>
      <c r="H81" s="23">
        <f t="shared" si="21"/>
        <v>20000000</v>
      </c>
      <c r="I81" s="46">
        <v>100.03740000000001</v>
      </c>
      <c r="J81" s="55">
        <v>-5.0000000000000001E-4</v>
      </c>
      <c r="K81" s="46">
        <v>100.0224</v>
      </c>
      <c r="L81" s="55">
        <v>-2.9999999999999997E-4</v>
      </c>
      <c r="M81" s="46">
        <v>100.0299</v>
      </c>
      <c r="N81" s="48">
        <v>-4.0000000000000002E-4</v>
      </c>
    </row>
    <row r="82" spans="1:14" outlineLevel="1">
      <c r="A82" s="21">
        <v>8</v>
      </c>
      <c r="B82" s="22">
        <v>43025</v>
      </c>
      <c r="C82" s="22">
        <f t="shared" si="18"/>
        <v>43026</v>
      </c>
      <c r="D82" s="22">
        <f t="shared" si="19"/>
        <v>43299</v>
      </c>
      <c r="E82" s="23">
        <v>20000000</v>
      </c>
      <c r="F82" s="23">
        <v>84500000</v>
      </c>
      <c r="G82" s="38">
        <f t="shared" si="20"/>
        <v>4.2249999999999996</v>
      </c>
      <c r="H82" s="23">
        <f t="shared" si="21"/>
        <v>20000000</v>
      </c>
      <c r="I82" s="46">
        <v>99.984999999999999</v>
      </c>
      <c r="J82" s="55">
        <v>2.0000000000000001E-4</v>
      </c>
      <c r="K82" s="46">
        <v>99.940200000000004</v>
      </c>
      <c r="L82" s="55">
        <v>8.0000000000000004E-4</v>
      </c>
      <c r="M82" s="46">
        <v>99.959599999999995</v>
      </c>
      <c r="N82" s="48">
        <v>5.0000000000000001E-4</v>
      </c>
    </row>
    <row r="83" spans="1:14" outlineLevel="1">
      <c r="A83" s="21">
        <v>9</v>
      </c>
      <c r="B83" s="22">
        <v>43053</v>
      </c>
      <c r="C83" s="22">
        <f t="shared" si="18"/>
        <v>43054</v>
      </c>
      <c r="D83" s="22">
        <f t="shared" si="19"/>
        <v>43327</v>
      </c>
      <c r="E83" s="23">
        <v>20000000</v>
      </c>
      <c r="F83" s="23">
        <v>78500000</v>
      </c>
      <c r="G83" s="38">
        <f t="shared" si="20"/>
        <v>3.9249999999999998</v>
      </c>
      <c r="H83" s="23">
        <f t="shared" si="21"/>
        <v>20000000</v>
      </c>
      <c r="I83" s="46">
        <v>99.992699999999999</v>
      </c>
      <c r="J83" s="55">
        <v>9.0000000000000006E-5</v>
      </c>
      <c r="K83" s="46">
        <v>99.992699999999999</v>
      </c>
      <c r="L83" s="55">
        <v>9.0000000000000006E-5</v>
      </c>
      <c r="M83" s="46">
        <v>99.992699999999999</v>
      </c>
      <c r="N83" s="48">
        <v>9.7999999999999997E-5</v>
      </c>
    </row>
    <row r="84" spans="1:14" outlineLevel="1">
      <c r="A84" s="21">
        <v>10</v>
      </c>
      <c r="B84" s="22">
        <v>43389</v>
      </c>
      <c r="C84" s="22">
        <f t="shared" si="18"/>
        <v>43390</v>
      </c>
      <c r="D84" s="22">
        <f t="shared" si="19"/>
        <v>43663</v>
      </c>
      <c r="E84" s="23">
        <v>20000000</v>
      </c>
      <c r="F84" s="23">
        <v>126500000</v>
      </c>
      <c r="G84" s="38">
        <f t="shared" si="20"/>
        <v>6.3250000000000002</v>
      </c>
      <c r="H84" s="23">
        <f t="shared" si="21"/>
        <v>20000000</v>
      </c>
      <c r="I84" s="46">
        <v>100.1123</v>
      </c>
      <c r="J84" s="55">
        <v>-1.5E-3</v>
      </c>
      <c r="K84" s="46">
        <v>100.0299</v>
      </c>
      <c r="L84" s="55">
        <v>-4.0000000000000002E-4</v>
      </c>
      <c r="M84" s="46">
        <v>100.07859999999999</v>
      </c>
      <c r="N84" s="48">
        <v>-1.0499999999999999E-3</v>
      </c>
    </row>
    <row r="85" spans="1:14" outlineLevel="1">
      <c r="A85" s="25">
        <v>11</v>
      </c>
      <c r="B85" s="22">
        <v>43445</v>
      </c>
      <c r="C85" s="22">
        <f t="shared" si="18"/>
        <v>43446</v>
      </c>
      <c r="D85" s="22">
        <f t="shared" si="19"/>
        <v>43719</v>
      </c>
      <c r="E85" s="23">
        <v>20000000</v>
      </c>
      <c r="F85" s="23">
        <v>96000000</v>
      </c>
      <c r="G85" s="38">
        <f t="shared" si="20"/>
        <v>4.8</v>
      </c>
      <c r="H85" s="23">
        <f t="shared" si="21"/>
        <v>20000000</v>
      </c>
      <c r="I85" s="46">
        <v>100.1198</v>
      </c>
      <c r="J85" s="55">
        <v>-1.6000000000000001E-3</v>
      </c>
      <c r="K85" s="46">
        <v>100.06740000000001</v>
      </c>
      <c r="L85" s="55">
        <v>-8.9999999999999998E-4</v>
      </c>
      <c r="M85" s="46">
        <v>100.1001</v>
      </c>
      <c r="N85" s="48">
        <v>-1.34E-3</v>
      </c>
    </row>
    <row r="86" spans="1:14" outlineLevel="1">
      <c r="A86" s="25">
        <v>12</v>
      </c>
      <c r="B86" s="22">
        <v>43760</v>
      </c>
      <c r="C86" s="22">
        <f t="shared" si="18"/>
        <v>43761</v>
      </c>
      <c r="D86" s="22">
        <v>44035</v>
      </c>
      <c r="E86" s="23">
        <v>20000000</v>
      </c>
      <c r="F86" s="23">
        <v>51200000</v>
      </c>
      <c r="G86" s="38">
        <f t="shared" si="20"/>
        <v>2.56</v>
      </c>
      <c r="H86" s="23">
        <f t="shared" si="21"/>
        <v>20000000</v>
      </c>
      <c r="I86" s="46">
        <v>100.188</v>
      </c>
      <c r="J86" s="55">
        <v>-2.5000000000000001E-3</v>
      </c>
      <c r="K86" s="46">
        <v>100.1127</v>
      </c>
      <c r="L86" s="55">
        <v>-1.5E-3</v>
      </c>
      <c r="M86" s="46">
        <v>100.14700000000001</v>
      </c>
      <c r="N86" s="49">
        <v>-1.9499999999999999E-3</v>
      </c>
    </row>
    <row r="87" spans="1:14" outlineLevel="1">
      <c r="A87" s="25">
        <v>13</v>
      </c>
      <c r="B87" s="22">
        <v>44726</v>
      </c>
      <c r="C87" s="22">
        <f t="shared" si="18"/>
        <v>44727</v>
      </c>
      <c r="D87" s="22">
        <v>45000</v>
      </c>
      <c r="E87" s="23">
        <v>50000000</v>
      </c>
      <c r="F87" s="23">
        <v>106020000</v>
      </c>
      <c r="G87" s="38">
        <f t="shared" si="20"/>
        <v>2.1204000000000001</v>
      </c>
      <c r="H87" s="23">
        <f t="shared" si="21"/>
        <v>50000000</v>
      </c>
      <c r="I87" s="46">
        <v>100.0749</v>
      </c>
      <c r="J87" s="55">
        <v>-1.0009999999999999E-3</v>
      </c>
      <c r="K87" s="46">
        <v>99.999300000000005</v>
      </c>
      <c r="L87" s="55">
        <v>9.0000000000000002E-6</v>
      </c>
      <c r="M87" s="46">
        <v>100.0223</v>
      </c>
      <c r="N87" s="49">
        <v>-2.99E-4</v>
      </c>
    </row>
    <row r="88" spans="1:14" s="13" customFormat="1" outlineLevel="1">
      <c r="A88" s="25">
        <v>14</v>
      </c>
      <c r="B88" s="22">
        <v>45272</v>
      </c>
      <c r="C88" s="22">
        <f t="shared" si="18"/>
        <v>45273</v>
      </c>
      <c r="D88" s="22">
        <f t="shared" ref="D88:D89" si="22">C88+273</f>
        <v>45546</v>
      </c>
      <c r="E88" s="23">
        <v>40000000</v>
      </c>
      <c r="F88" s="23">
        <v>42090000</v>
      </c>
      <c r="G88" s="38">
        <f t="shared" si="20"/>
        <v>1.0522499999999999</v>
      </c>
      <c r="H88" s="23">
        <v>40000000</v>
      </c>
      <c r="I88" s="46">
        <v>97.884600000000006</v>
      </c>
      <c r="J88" s="55">
        <v>2.8894E-2</v>
      </c>
      <c r="K88" s="46">
        <v>96.954300000000003</v>
      </c>
      <c r="L88" s="55">
        <v>4.2000000000000003E-2</v>
      </c>
      <c r="M88" s="46">
        <v>97.448499999999996</v>
      </c>
      <c r="N88" s="49">
        <v>3.5014999999999998E-2</v>
      </c>
    </row>
    <row r="89" spans="1:14" s="13" customFormat="1" outlineLevel="1">
      <c r="A89" s="25">
        <v>15</v>
      </c>
      <c r="B89" s="22">
        <v>45419</v>
      </c>
      <c r="C89" s="22">
        <f t="shared" si="18"/>
        <v>45420</v>
      </c>
      <c r="D89" s="22">
        <f t="shared" si="22"/>
        <v>45693</v>
      </c>
      <c r="E89" s="23">
        <v>30000000</v>
      </c>
      <c r="F89" s="23">
        <v>45050000</v>
      </c>
      <c r="G89" s="38">
        <f t="shared" si="20"/>
        <v>1.50166666666667</v>
      </c>
      <c r="H89" s="23">
        <v>30000000</v>
      </c>
      <c r="I89" s="46">
        <v>97.655600000000007</v>
      </c>
      <c r="J89" s="55">
        <v>3.2097000000000001E-2</v>
      </c>
      <c r="K89" s="46">
        <v>96.941800000000001</v>
      </c>
      <c r="L89" s="55">
        <v>4.2178E-2</v>
      </c>
      <c r="M89" s="46">
        <v>97.177899999999994</v>
      </c>
      <c r="N89" s="49">
        <v>3.8830000000000003E-2</v>
      </c>
    </row>
    <row r="90" spans="1:14" s="13" customFormat="1" outlineLevel="1">
      <c r="A90" s="26">
        <v>16</v>
      </c>
      <c r="B90" s="27">
        <v>45447</v>
      </c>
      <c r="C90" s="27">
        <f t="shared" si="18"/>
        <v>45448</v>
      </c>
      <c r="D90" s="27">
        <v>45721</v>
      </c>
      <c r="E90" s="28">
        <v>30000000</v>
      </c>
      <c r="F90" s="28">
        <v>50450000</v>
      </c>
      <c r="G90" s="59">
        <f t="shared" si="20"/>
        <v>1.68166666666667</v>
      </c>
      <c r="H90" s="28">
        <v>30000000</v>
      </c>
      <c r="I90" s="50">
        <v>97.35</v>
      </c>
      <c r="J90" s="65">
        <v>3.6394999999999997E-2</v>
      </c>
      <c r="K90" s="50">
        <v>97.095100000000002</v>
      </c>
      <c r="L90" s="65">
        <v>0.04</v>
      </c>
      <c r="M90" s="50">
        <v>97.206999999999994</v>
      </c>
      <c r="N90" s="66">
        <v>3.8415999999999999E-2</v>
      </c>
    </row>
    <row r="91" spans="1:14">
      <c r="A91" s="79" t="s">
        <v>20</v>
      </c>
      <c r="B91" s="79"/>
      <c r="C91" s="79"/>
      <c r="D91" s="79"/>
      <c r="E91" s="31">
        <f>SUM(E75:E90)</f>
        <v>400000000</v>
      </c>
      <c r="F91" s="31">
        <f>SUM(F75:F90)</f>
        <v>1121980000</v>
      </c>
      <c r="G91" s="56">
        <f t="shared" si="20"/>
        <v>2.8049499999999998</v>
      </c>
      <c r="H91" s="31">
        <f>SUM(H75:H90)</f>
        <v>400000000</v>
      </c>
      <c r="I91" s="57"/>
      <c r="J91" s="57"/>
      <c r="K91" s="57"/>
      <c r="L91" s="57"/>
      <c r="M91" s="57"/>
      <c r="N91" s="57"/>
    </row>
    <row r="92" spans="1:14" ht="7.5" customHeight="1">
      <c r="A92" s="30"/>
      <c r="B92" s="30"/>
      <c r="C92" s="30"/>
      <c r="D92" s="30"/>
      <c r="E92" s="60"/>
      <c r="F92" s="60"/>
      <c r="G92" s="60"/>
      <c r="H92" s="60"/>
      <c r="I92" s="57"/>
      <c r="J92" s="57"/>
      <c r="K92" s="57"/>
      <c r="L92" s="57"/>
      <c r="M92" s="57"/>
      <c r="N92" s="57"/>
    </row>
    <row r="93" spans="1:14" ht="6.9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>
      <c r="A94" s="15" t="s">
        <v>21</v>
      </c>
      <c r="B94" s="58"/>
      <c r="C94" s="58"/>
      <c r="D94" s="58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6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38.1" customHeight="1">
      <c r="A96" s="71" t="s">
        <v>1</v>
      </c>
      <c r="B96" s="73" t="s">
        <v>2</v>
      </c>
      <c r="C96" s="73" t="s">
        <v>3</v>
      </c>
      <c r="D96" s="73" t="s">
        <v>4</v>
      </c>
      <c r="E96" s="73" t="s">
        <v>5</v>
      </c>
      <c r="F96" s="73" t="s">
        <v>6</v>
      </c>
      <c r="G96" s="73" t="s">
        <v>7</v>
      </c>
      <c r="H96" s="73" t="s">
        <v>8</v>
      </c>
      <c r="I96" s="75" t="s">
        <v>9</v>
      </c>
      <c r="J96" s="76"/>
      <c r="K96" s="75" t="s">
        <v>10</v>
      </c>
      <c r="L96" s="76"/>
      <c r="M96" s="75" t="s">
        <v>11</v>
      </c>
      <c r="N96" s="76"/>
    </row>
    <row r="97" spans="1:14" ht="24">
      <c r="A97" s="72"/>
      <c r="B97" s="74"/>
      <c r="C97" s="74"/>
      <c r="D97" s="74"/>
      <c r="E97" s="74"/>
      <c r="F97" s="74"/>
      <c r="G97" s="74"/>
      <c r="H97" s="74"/>
      <c r="I97" s="41" t="s">
        <v>12</v>
      </c>
      <c r="J97" s="41" t="s">
        <v>13</v>
      </c>
      <c r="K97" s="41" t="s">
        <v>12</v>
      </c>
      <c r="L97" s="41" t="s">
        <v>13</v>
      </c>
      <c r="M97" s="41" t="s">
        <v>14</v>
      </c>
      <c r="N97" s="41" t="s">
        <v>13</v>
      </c>
    </row>
    <row r="98" spans="1:14" outlineLevel="1">
      <c r="A98" s="17">
        <v>1</v>
      </c>
      <c r="B98" s="18">
        <v>41807</v>
      </c>
      <c r="C98" s="18">
        <f>B98+1</f>
        <v>41808</v>
      </c>
      <c r="D98" s="18">
        <f>C98+364</f>
        <v>42172</v>
      </c>
      <c r="E98" s="19">
        <v>20000000</v>
      </c>
      <c r="F98" s="19">
        <v>68100000</v>
      </c>
      <c r="G98" s="37">
        <f>F98/E98</f>
        <v>3.4049999999999998</v>
      </c>
      <c r="H98" s="19">
        <f>E98</f>
        <v>20000000</v>
      </c>
      <c r="I98" s="42">
        <v>99.403599999999997</v>
      </c>
      <c r="J98" s="54">
        <v>6.0000000000000001E-3</v>
      </c>
      <c r="K98" s="42">
        <v>99.120199999999997</v>
      </c>
      <c r="L98" s="54">
        <v>8.8999999999999999E-3</v>
      </c>
      <c r="M98" s="42">
        <v>99.241900000000001</v>
      </c>
      <c r="N98" s="44">
        <v>7.7000000000000002E-3</v>
      </c>
    </row>
    <row r="99" spans="1:14" outlineLevel="1">
      <c r="A99" s="21">
        <v>2</v>
      </c>
      <c r="B99" s="22">
        <v>42262</v>
      </c>
      <c r="C99" s="22">
        <f t="shared" ref="C99:C108" si="23">B99+1</f>
        <v>42263</v>
      </c>
      <c r="D99" s="22">
        <f t="shared" ref="D99:D108" si="24">C99+364</f>
        <v>42627</v>
      </c>
      <c r="E99" s="23">
        <v>20000000</v>
      </c>
      <c r="F99" s="23">
        <v>67000000</v>
      </c>
      <c r="G99" s="25">
        <f t="shared" ref="G99:G101" si="25">F99/E99</f>
        <v>3.35</v>
      </c>
      <c r="H99" s="23">
        <f t="shared" ref="H99:H105" si="26">E99</f>
        <v>20000000</v>
      </c>
      <c r="I99" s="46">
        <v>99.6126</v>
      </c>
      <c r="J99" s="55">
        <v>3.8999999999999998E-3</v>
      </c>
      <c r="K99" s="46">
        <v>99.482699999999994</v>
      </c>
      <c r="L99" s="55">
        <v>5.1999999999999998E-3</v>
      </c>
      <c r="M99" s="46">
        <v>99.555899999999994</v>
      </c>
      <c r="N99" s="48">
        <v>4.4999999999999997E-3</v>
      </c>
    </row>
    <row r="100" spans="1:14" outlineLevel="1">
      <c r="A100" s="21">
        <v>3</v>
      </c>
      <c r="B100" s="22">
        <v>42696</v>
      </c>
      <c r="C100" s="22">
        <f t="shared" si="23"/>
        <v>42697</v>
      </c>
      <c r="D100" s="22">
        <f t="shared" si="24"/>
        <v>43061</v>
      </c>
      <c r="E100" s="23">
        <v>20000000</v>
      </c>
      <c r="F100" s="23">
        <v>15800000</v>
      </c>
      <c r="G100" s="25">
        <f t="shared" si="25"/>
        <v>0.79</v>
      </c>
      <c r="H100" s="23">
        <v>20000000</v>
      </c>
      <c r="I100" s="46">
        <v>100.04989999999999</v>
      </c>
      <c r="J100" s="55">
        <v>-5.0000000000000001E-4</v>
      </c>
      <c r="K100" s="46">
        <v>100</v>
      </c>
      <c r="L100" s="55">
        <v>0</v>
      </c>
      <c r="M100" s="46">
        <v>100.0282</v>
      </c>
      <c r="N100" s="48">
        <v>-2.7999999999999998E-4</v>
      </c>
    </row>
    <row r="101" spans="1:14" outlineLevel="1">
      <c r="A101" s="21">
        <v>4</v>
      </c>
      <c r="B101" s="22">
        <v>43046</v>
      </c>
      <c r="C101" s="22">
        <f t="shared" si="23"/>
        <v>43047</v>
      </c>
      <c r="D101" s="22">
        <f t="shared" si="24"/>
        <v>43411</v>
      </c>
      <c r="E101" s="23">
        <v>20000000</v>
      </c>
      <c r="F101" s="23">
        <v>93500000</v>
      </c>
      <c r="G101" s="38">
        <f t="shared" si="25"/>
        <v>4.6749999999999998</v>
      </c>
      <c r="H101" s="23">
        <f t="shared" si="26"/>
        <v>20000000</v>
      </c>
      <c r="I101" s="46">
        <v>99.980099999999993</v>
      </c>
      <c r="J101" s="55">
        <v>2.0000000000000001E-4</v>
      </c>
      <c r="K101" s="46">
        <v>99.96</v>
      </c>
      <c r="L101" s="55">
        <v>4.0000000000000002E-4</v>
      </c>
      <c r="M101" s="46">
        <v>99.971500000000006</v>
      </c>
      <c r="N101" s="48">
        <v>2.9999999999999997E-4</v>
      </c>
    </row>
    <row r="102" spans="1:14" ht="14.1" customHeight="1" outlineLevel="1">
      <c r="A102" s="21">
        <v>5</v>
      </c>
      <c r="B102" s="22">
        <v>43067</v>
      </c>
      <c r="C102" s="22">
        <f t="shared" si="23"/>
        <v>43068</v>
      </c>
      <c r="D102" s="22">
        <f t="shared" si="24"/>
        <v>43432</v>
      </c>
      <c r="E102" s="23">
        <v>20000000</v>
      </c>
      <c r="F102" s="23">
        <v>62500000</v>
      </c>
      <c r="G102" s="38">
        <f t="shared" ref="G102:G109" si="27">F102/E102</f>
        <v>3.125</v>
      </c>
      <c r="H102" s="23">
        <f t="shared" si="26"/>
        <v>20000000</v>
      </c>
      <c r="I102" s="46">
        <v>100</v>
      </c>
      <c r="J102" s="55">
        <v>0</v>
      </c>
      <c r="K102" s="46">
        <v>99.95</v>
      </c>
      <c r="L102" s="55">
        <v>5.0000000000000001E-4</v>
      </c>
      <c r="M102" s="46">
        <v>99.983000000000004</v>
      </c>
      <c r="N102" s="48">
        <v>1.7000000000000001E-4</v>
      </c>
    </row>
    <row r="103" spans="1:14" ht="14.1" customHeight="1" outlineLevel="1">
      <c r="A103" s="21">
        <v>6</v>
      </c>
      <c r="B103" s="22">
        <v>44012</v>
      </c>
      <c r="C103" s="22">
        <f t="shared" si="23"/>
        <v>44013</v>
      </c>
      <c r="D103" s="22">
        <f t="shared" si="24"/>
        <v>44377</v>
      </c>
      <c r="E103" s="23">
        <v>50000000</v>
      </c>
      <c r="F103" s="23">
        <v>121010000</v>
      </c>
      <c r="G103" s="38">
        <f t="shared" si="27"/>
        <v>2.4201999999999999</v>
      </c>
      <c r="H103" s="23">
        <f t="shared" si="26"/>
        <v>50000000</v>
      </c>
      <c r="I103" s="46">
        <v>99.970100000000002</v>
      </c>
      <c r="J103" s="55">
        <v>2.9999999999999997E-4</v>
      </c>
      <c r="K103" s="46">
        <v>99.800399999999996</v>
      </c>
      <c r="L103" s="55">
        <v>2E-3</v>
      </c>
      <c r="M103" s="46">
        <v>99.891800000000003</v>
      </c>
      <c r="N103" s="48">
        <v>1.09E-3</v>
      </c>
    </row>
    <row r="104" spans="1:14" ht="14.1" customHeight="1" outlineLevel="1">
      <c r="A104" s="25">
        <v>7</v>
      </c>
      <c r="B104" s="22">
        <v>44369</v>
      </c>
      <c r="C104" s="22">
        <f t="shared" si="23"/>
        <v>44370</v>
      </c>
      <c r="D104" s="22">
        <f t="shared" si="24"/>
        <v>44734</v>
      </c>
      <c r="E104" s="23">
        <v>50000000</v>
      </c>
      <c r="F104" s="23">
        <v>165010000</v>
      </c>
      <c r="G104" s="38">
        <f t="shared" si="27"/>
        <v>3.3001999999999998</v>
      </c>
      <c r="H104" s="23">
        <f t="shared" si="26"/>
        <v>50000000</v>
      </c>
      <c r="I104" s="46">
        <v>100.01</v>
      </c>
      <c r="J104" s="55">
        <v>-1E-4</v>
      </c>
      <c r="K104" s="46">
        <v>100</v>
      </c>
      <c r="L104" s="55">
        <v>0</v>
      </c>
      <c r="M104" s="46">
        <v>10.002000000000001</v>
      </c>
      <c r="N104" s="49">
        <v>-2.0000000000000002E-5</v>
      </c>
    </row>
    <row r="105" spans="1:14" s="13" customFormat="1" ht="14.1" customHeight="1" outlineLevel="1">
      <c r="A105" s="25">
        <v>8</v>
      </c>
      <c r="B105" s="22">
        <v>45090</v>
      </c>
      <c r="C105" s="22">
        <f t="shared" si="23"/>
        <v>45091</v>
      </c>
      <c r="D105" s="22">
        <f t="shared" si="24"/>
        <v>45455</v>
      </c>
      <c r="E105" s="23">
        <v>30000000</v>
      </c>
      <c r="F105" s="23">
        <v>68530000</v>
      </c>
      <c r="G105" s="38">
        <f t="shared" si="27"/>
        <v>2.28433333333333</v>
      </c>
      <c r="H105" s="23">
        <f t="shared" si="26"/>
        <v>30000000</v>
      </c>
      <c r="I105" s="46">
        <v>99.13</v>
      </c>
      <c r="J105" s="55">
        <v>8.8000000000000005E-3</v>
      </c>
      <c r="K105" s="46">
        <v>98.671599999999998</v>
      </c>
      <c r="L105" s="55">
        <v>1.35E-2</v>
      </c>
      <c r="M105" s="46">
        <v>98.861800000000002</v>
      </c>
      <c r="N105" s="49">
        <v>1.1547E-2</v>
      </c>
    </row>
    <row r="106" spans="1:14" s="13" customFormat="1" ht="14.1" customHeight="1" outlineLevel="1">
      <c r="A106" s="25">
        <v>9</v>
      </c>
      <c r="B106" s="22">
        <v>45384</v>
      </c>
      <c r="C106" s="22">
        <f t="shared" si="23"/>
        <v>45385</v>
      </c>
      <c r="D106" s="22">
        <f t="shared" si="24"/>
        <v>45749</v>
      </c>
      <c r="E106" s="23">
        <v>30000000</v>
      </c>
      <c r="F106" s="23">
        <v>12550000</v>
      </c>
      <c r="G106" s="38">
        <f t="shared" si="27"/>
        <v>0.418333333333333</v>
      </c>
      <c r="H106" s="23">
        <v>10000000</v>
      </c>
      <c r="I106" s="46">
        <v>96.589799999999997</v>
      </c>
      <c r="J106" s="55">
        <v>3.5402999999999997E-2</v>
      </c>
      <c r="K106" s="46">
        <v>95.834800000000001</v>
      </c>
      <c r="L106" s="55">
        <v>4.3582000000000003E-2</v>
      </c>
      <c r="M106" s="46">
        <v>96.162199999999999</v>
      </c>
      <c r="N106" s="49">
        <v>4.0023000000000003E-2</v>
      </c>
    </row>
    <row r="107" spans="1:14" s="13" customFormat="1" ht="14.1" customHeight="1" outlineLevel="1">
      <c r="A107" s="25">
        <v>10</v>
      </c>
      <c r="B107" s="22">
        <v>45545</v>
      </c>
      <c r="C107" s="22">
        <f t="shared" si="23"/>
        <v>45546</v>
      </c>
      <c r="D107" s="22">
        <f t="shared" si="24"/>
        <v>45910</v>
      </c>
      <c r="E107" s="23">
        <v>20000000</v>
      </c>
      <c r="F107" s="23">
        <v>67400000</v>
      </c>
      <c r="G107" s="38">
        <f t="shared" si="27"/>
        <v>3.37</v>
      </c>
      <c r="H107" s="23">
        <v>20000000</v>
      </c>
      <c r="I107" s="46">
        <v>97.010599999999997</v>
      </c>
      <c r="J107" s="55">
        <v>3.09E-2</v>
      </c>
      <c r="K107" s="46">
        <v>96.623699999999999</v>
      </c>
      <c r="L107" s="55">
        <v>3.5000000000000003E-2</v>
      </c>
      <c r="M107" s="46">
        <v>96.797600000000003</v>
      </c>
      <c r="N107" s="49">
        <v>3.3176999999999998E-2</v>
      </c>
    </row>
    <row r="108" spans="1:14" s="13" customFormat="1" ht="14.1" customHeight="1" outlineLevel="1">
      <c r="A108" s="5">
        <v>11</v>
      </c>
      <c r="B108" s="6">
        <v>45720</v>
      </c>
      <c r="C108" s="6">
        <f t="shared" si="23"/>
        <v>45721</v>
      </c>
      <c r="D108" s="6">
        <f t="shared" si="24"/>
        <v>46085</v>
      </c>
      <c r="E108" s="7">
        <v>40000000</v>
      </c>
      <c r="F108" s="7">
        <v>135190000</v>
      </c>
      <c r="G108" s="4">
        <f t="shared" si="27"/>
        <v>3.37975</v>
      </c>
      <c r="H108" s="7">
        <v>40000000</v>
      </c>
      <c r="I108" s="11">
        <v>97.872600000000006</v>
      </c>
      <c r="J108" s="12">
        <v>2.1795999999999999E-2</v>
      </c>
      <c r="K108" s="11">
        <v>97.198700000000002</v>
      </c>
      <c r="L108" s="12">
        <v>2.8899999999999999E-2</v>
      </c>
      <c r="M108" s="11">
        <v>97.49</v>
      </c>
      <c r="N108" s="67">
        <v>2.5822000000000001E-2</v>
      </c>
    </row>
    <row r="109" spans="1:14">
      <c r="A109" s="77" t="s">
        <v>22</v>
      </c>
      <c r="B109" s="77"/>
      <c r="C109" s="77"/>
      <c r="D109" s="77"/>
      <c r="E109" s="61">
        <f>SUM(E98:E108)</f>
        <v>320000000</v>
      </c>
      <c r="F109" s="61">
        <f>SUM(F98:F108)</f>
        <v>876590000</v>
      </c>
      <c r="G109" s="56">
        <f t="shared" si="27"/>
        <v>2.7393437500000002</v>
      </c>
      <c r="H109" s="61">
        <f>SUM(H98:H108)</f>
        <v>300000000</v>
      </c>
      <c r="I109" s="68"/>
      <c r="J109" s="68"/>
      <c r="K109" s="68"/>
      <c r="L109" s="68"/>
      <c r="M109" s="68"/>
      <c r="N109" s="68"/>
    </row>
    <row r="110" spans="1:1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idden="1">
      <c r="A111" s="78" t="s">
        <v>23</v>
      </c>
      <c r="B111" s="78"/>
      <c r="C111" s="78"/>
      <c r="D111" s="78"/>
      <c r="E111" s="62">
        <f>E21+E68+E91+E109</f>
        <v>2230000000</v>
      </c>
      <c r="F111" s="62">
        <f>F21+F68+F91+F109</f>
        <v>5328995000</v>
      </c>
      <c r="G111" s="62"/>
      <c r="H111" s="62">
        <f>H21+H68+H91+H109</f>
        <v>2141930000</v>
      </c>
      <c r="I111" s="13"/>
      <c r="J111" s="13"/>
      <c r="K111" s="13"/>
      <c r="L111" s="13"/>
      <c r="M111" s="13"/>
      <c r="N111" s="13"/>
    </row>
    <row r="112" spans="1:14">
      <c r="A112" s="69" t="s">
        <v>23</v>
      </c>
      <c r="B112" s="69"/>
      <c r="C112" s="69"/>
      <c r="D112" s="69"/>
      <c r="E112" s="63">
        <f>E21+E68+E91+E109</f>
        <v>2230000000</v>
      </c>
      <c r="F112" s="63">
        <f>F21+F68+F91+F109</f>
        <v>5328995000</v>
      </c>
      <c r="G112" s="63"/>
      <c r="H112" s="63">
        <f>H21+H68+H91+H109</f>
        <v>2141930000</v>
      </c>
      <c r="I112" s="13"/>
      <c r="J112" s="13"/>
      <c r="K112" s="13"/>
      <c r="L112" s="13"/>
      <c r="M112" s="13"/>
      <c r="N112" s="13"/>
    </row>
    <row r="113" spans="1:1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>
      <c r="A114" s="64" t="s">
        <v>24</v>
      </c>
    </row>
    <row r="115" spans="1:14">
      <c r="A115" s="70" t="s">
        <v>25</v>
      </c>
      <c r="B115" s="70"/>
      <c r="C115" s="70"/>
      <c r="D115" s="70"/>
    </row>
  </sheetData>
  <mergeCells count="51">
    <mergeCell ref="I4:J4"/>
    <mergeCell ref="K4:L4"/>
    <mergeCell ref="M4:N4"/>
    <mergeCell ref="A21:D21"/>
    <mergeCell ref="I26:J26"/>
    <mergeCell ref="K26:L26"/>
    <mergeCell ref="M26:N26"/>
    <mergeCell ref="E4:E5"/>
    <mergeCell ref="E26:E27"/>
    <mergeCell ref="F4:F5"/>
    <mergeCell ref="F26:F27"/>
    <mergeCell ref="G4:G5"/>
    <mergeCell ref="G26:G27"/>
    <mergeCell ref="H4:H5"/>
    <mergeCell ref="H26:H27"/>
    <mergeCell ref="A68:D68"/>
    <mergeCell ref="I73:J73"/>
    <mergeCell ref="K73:L73"/>
    <mergeCell ref="M73:N73"/>
    <mergeCell ref="A91:D91"/>
    <mergeCell ref="D73:D74"/>
    <mergeCell ref="E73:E74"/>
    <mergeCell ref="F73:F74"/>
    <mergeCell ref="G73:G74"/>
    <mergeCell ref="H73:H74"/>
    <mergeCell ref="I96:J96"/>
    <mergeCell ref="K96:L96"/>
    <mergeCell ref="M96:N96"/>
    <mergeCell ref="A109:D109"/>
    <mergeCell ref="A111:D111"/>
    <mergeCell ref="D96:D97"/>
    <mergeCell ref="E96:E97"/>
    <mergeCell ref="F96:F97"/>
    <mergeCell ref="G96:G97"/>
    <mergeCell ref="H96:H97"/>
    <mergeCell ref="A112:D112"/>
    <mergeCell ref="A115:D115"/>
    <mergeCell ref="A4:A5"/>
    <mergeCell ref="A26:A27"/>
    <mergeCell ref="A73:A74"/>
    <mergeCell ref="A96:A97"/>
    <mergeCell ref="B4:B5"/>
    <mergeCell ref="B26:B27"/>
    <mergeCell ref="B73:B74"/>
    <mergeCell ref="B96:B97"/>
    <mergeCell ref="C4:C5"/>
    <mergeCell ref="C26:C27"/>
    <mergeCell ref="C73:C74"/>
    <mergeCell ref="C96:C97"/>
    <mergeCell ref="D4:D5"/>
    <mergeCell ref="D26:D27"/>
  </mergeCells>
  <pageMargins left="0.7" right="0.7" top="0.75" bottom="0.75" header="0.3" footer="0.3"/>
  <pageSetup paperSize="9" orientation="landscape"/>
  <headerFooter>
    <oddHeader>&amp;C&amp;"Times New Roman,Bold"&amp;20Rezultati aukcija trezorskih zapisa Federacije BiH</oddHeader>
    <oddFooter>&amp;CPage &amp;P of &amp;N</oddFooter>
  </headerFooter>
  <rowBreaks count="2" manualBreakCount="2">
    <brk id="22" max="16383" man="1"/>
    <brk id="69" max="16383" man="1"/>
  </rowBreaks>
  <ignoredErrors>
    <ignoredError sqref="G109 G91 G68 G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sažetak</vt:lpstr>
      <vt:lpstr>Rezultati aukcija TZ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Emina Jonic</dc:creator>
  <cp:lastModifiedBy>Emina Jonic</cp:lastModifiedBy>
  <dcterms:created xsi:type="dcterms:W3CDTF">2006-09-16T00:00:00Z</dcterms:created>
  <dcterms:modified xsi:type="dcterms:W3CDTF">2025-05-09T10:07:38Z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2B278F5FF08B4BF3AB3E7C89164D7C9C_12</vt:lpwstr>
  </property>
  <property fmtid="{D5CDD505-2E9C-101B-9397-08002B2CF9AE}" pid="3" name="KSOProductBuildVer">
    <vt:lpwstr>2057-12.2.0.20795</vt:lpwstr>
  </property>
</Properties>
</file>